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COMO USAR" sheetId="1" state="visible" r:id="rId1"/>
    <sheet name="1 MODELO (BMC)" sheetId="2" state="visible" r:id="rId2"/>
    <sheet name="2 SWOT" sheetId="3" state="visible" r:id="rId3"/>
    <sheet name="3 CINCO FORÇAS" sheetId="4" state="visible" r:id="rId4"/>
    <sheet name="4 POSICIONAMENTO" sheetId="5" state="visible" r:id="rId5"/>
    <sheet name="5 ESCOLHAS" sheetId="6" state="visible" r:id="rId6"/>
    <sheet name="6 METAS" sheetId="7" state="visible" r:id="rId7"/>
    <sheet name="7 PLANO 90 DIAS" sheetId="8" state="visible" r:id="rId8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5">
    <numFmt numFmtId="164" formatCode="0%;[RED]\-0%;0%"/>
    <numFmt numFmtId="165" formatCode="#,##0;[RED]\-#,##0;0"/>
    <numFmt numFmtId="166" formatCode="&quot;R$ &quot;#,##0;[RED]&quot;-R$ &quot;#,##0;&quot;R$ &quot;0"/>
    <numFmt numFmtId="167" formatCode="0.0"/>
    <numFmt numFmtId="168" formatCode="0.0%;[RED]\-0.0%;0.0%"/>
  </numFmts>
  <fonts count="2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5"/>
    </font>
    <font>
      <name val="Arial"/>
      <charset val="1"/>
      <family val="0"/>
      <i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color rgb="FF1F2937"/>
      <sz val="10"/>
    </font>
    <font>
      <name val="Arial"/>
      <charset val="1"/>
      <family val="0"/>
      <b val="1"/>
      <color rgb="FF1F2937"/>
      <sz val="9"/>
    </font>
    <font>
      <name val="Arial"/>
      <charset val="1"/>
      <family val="0"/>
      <color rgb="FF1F2937"/>
      <sz val="9"/>
    </font>
    <font>
      <name val="Arial"/>
      <charset val="1"/>
      <family val="0"/>
      <i val="1"/>
      <color rgb="FF6B7280"/>
      <sz val="9"/>
    </font>
    <font>
      <name val="Arial"/>
      <charset val="1"/>
      <family val="0"/>
      <i val="1"/>
      <color rgb="FF1F2937"/>
      <sz val="9"/>
    </font>
    <font>
      <name val="Arial"/>
      <charset val="1"/>
      <family val="0"/>
      <b val="1"/>
      <color rgb="FFFFFFFF"/>
      <sz val="9"/>
    </font>
    <font>
      <name val="Arial"/>
      <charset val="1"/>
      <family val="0"/>
      <color rgb="FF1F3A5F"/>
      <sz val="10"/>
    </font>
    <font>
      <name val="Arial"/>
      <charset val="1"/>
      <family val="0"/>
      <b val="1"/>
      <color rgb="FF1F3A5F"/>
      <sz val="10"/>
    </font>
    <font>
      <name val="Arial"/>
      <charset val="1"/>
      <family val="0"/>
      <i val="1"/>
      <color rgb="FF6B7280"/>
      <sz val="8"/>
    </font>
    <font>
      <name val="Arial"/>
      <charset val="1"/>
      <family val="0"/>
      <b val="1"/>
      <color rgb="FF2E5A88"/>
      <sz val="8"/>
    </font>
    <font>
      <name val="Arial"/>
      <charset val="1"/>
      <family val="0"/>
      <color rgb="FF333333"/>
      <sz val="9"/>
    </font>
    <font>
      <name val="Arial"/>
      <charset val="1"/>
      <family val="0"/>
      <color rgb="FF1D4ED8"/>
      <sz val="10"/>
    </font>
    <font>
      <name val="Arial"/>
      <charset val="1"/>
      <family val="0"/>
      <b val="1"/>
      <color rgb="FF6B7280"/>
      <sz val="8"/>
    </font>
    <font>
      <name val="Arial"/>
      <charset val="1"/>
      <family val="0"/>
      <b val="1"/>
      <color rgb="FF1F3A5F"/>
      <sz val="9"/>
    </font>
  </fonts>
  <fills count="11">
    <fill>
      <patternFill/>
    </fill>
    <fill>
      <patternFill patternType="gray125"/>
    </fill>
    <fill>
      <patternFill patternType="solid">
        <fgColor rgb="FF1F3A5F"/>
        <bgColor rgb="FF1F2937"/>
      </patternFill>
    </fill>
    <fill>
      <patternFill patternType="solid">
        <fgColor rgb="FF2E5A88"/>
        <bgColor rgb="FF1F3A5F"/>
      </patternFill>
    </fill>
    <fill>
      <patternFill patternType="solid">
        <fgColor rgb="FFFFF6CC"/>
        <bgColor rgb="FFFFF0C2"/>
      </patternFill>
    </fill>
    <fill>
      <patternFill patternType="solid">
        <fgColor rgb="FFEDF1F6"/>
        <bgColor rgb="FFF3F4F6"/>
      </patternFill>
    </fill>
    <fill>
      <patternFill patternType="solid">
        <fgColor rgb="FFFFFFFF"/>
        <bgColor rgb="FFF7F9FC"/>
      </patternFill>
    </fill>
    <fill>
      <patternFill patternType="solid">
        <fgColor rgb="FFE3ECF7"/>
        <bgColor rgb="FFEDF1F6"/>
      </patternFill>
    </fill>
    <fill>
      <patternFill patternType="solid">
        <fgColor rgb="FFDFF1DC"/>
        <bgColor rgb="FFE3ECF7"/>
      </patternFill>
    </fill>
    <fill>
      <patternFill patternType="solid">
        <fgColor rgb="FFF7F9FC"/>
        <bgColor rgb="FFF3F4F6"/>
      </patternFill>
    </fill>
    <fill>
      <patternFill patternType="solid">
        <fgColor rgb="FFD6E4F5"/>
        <bgColor rgb="FFE3ECF7"/>
      </patternFill>
    </fill>
  </fills>
  <borders count="10">
    <border>
      <left/>
      <right/>
      <top/>
      <bottom/>
      <diagonal/>
    </border>
    <border>
      <left style="thin">
        <color rgb="FFC9D2DE"/>
      </left>
      <right style="thin">
        <color rgb="FFC9D2DE"/>
      </right>
      <top style="thin">
        <color rgb="FFC9D2DE"/>
      </top>
      <bottom style="thin">
        <color rgb="FFC9D2DE"/>
      </bottom>
      <diagonal/>
    </border>
    <border>
      <left style="thin">
        <color rgb="FFC9D2DE"/>
      </left>
      <right/>
      <top style="thin">
        <color rgb="FFC9D2DE"/>
      </top>
      <bottom style="thin">
        <color rgb="FFC9D2DE"/>
      </bottom>
      <diagonal/>
    </border>
    <border>
      <left/>
      <right/>
      <top style="thin">
        <color rgb="FFC9D2DE"/>
      </top>
      <bottom/>
      <diagonal/>
    </border>
    <border>
      <left/>
      <right style="thin">
        <color rgb="FFC9D2DE"/>
      </right>
      <top style="thin">
        <color rgb="FFC9D2DE"/>
      </top>
      <bottom/>
      <diagonal/>
    </border>
    <border>
      <left/>
      <right style="thin">
        <color rgb="FFC9D2DE"/>
      </right>
      <top style="thin">
        <color rgb="FFC9D2DE"/>
      </top>
      <bottom style="thin">
        <color rgb="FFC9D2DE"/>
      </bottom>
      <diagonal/>
    </border>
    <border>
      <left style="thin">
        <color rgb="FFC9D2DE"/>
      </left>
      <right/>
      <top/>
      <bottom/>
      <diagonal/>
    </border>
    <border>
      <left style="thin">
        <color rgb="FFC9D2DE"/>
      </left>
      <right style="thin">
        <color rgb="FFC9D2DE"/>
      </right>
      <top/>
      <bottom/>
      <diagonal/>
    </border>
    <border>
      <left style="thin">
        <color rgb="FFC9D2DE"/>
      </left>
      <right style="thin">
        <color rgb="FFC9D2DE"/>
      </right>
      <top/>
      <bottom style="thin">
        <color rgb="FFC9D2DE"/>
      </bottom>
      <diagonal/>
    </border>
    <border>
      <left/>
      <right/>
      <top style="thin">
        <color rgb="FFC9D2DE"/>
      </top>
      <bottom style="thin">
        <color rgb="FFC9D2DE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99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center" indent="1"/>
    </xf>
    <xf numFmtId="0" fontId="5" fillId="2" borderId="0" applyAlignment="1" pivotButton="0" quotePrefix="0" xfId="0">
      <alignment horizontal="general" vertical="center" wrapText="1" indent="1"/>
    </xf>
    <xf numFmtId="0" fontId="6" fillId="3" borderId="0" applyAlignment="1" pivotButton="0" quotePrefix="0" xfId="0">
      <alignment horizontal="general" vertical="center" indent="1"/>
    </xf>
    <xf numFmtId="0" fontId="7" fillId="0" borderId="0" applyAlignment="1" pivotButton="0" quotePrefix="0" xfId="0">
      <alignment horizontal="general" vertical="center" wrapText="1" indent="1"/>
    </xf>
    <xf numFmtId="0" fontId="8" fillId="4" borderId="1" applyAlignment="1" pivotButton="0" quotePrefix="0" xfId="0">
      <alignment horizontal="general" vertical="center" wrapText="1" indent="1"/>
    </xf>
    <xf numFmtId="0" fontId="9" fillId="0" borderId="0" applyAlignment="1" pivotButton="0" quotePrefix="0" xfId="0">
      <alignment horizontal="general" vertical="center" wrapText="1" indent="1"/>
    </xf>
    <xf numFmtId="0" fontId="8" fillId="5" borderId="1" applyAlignment="1" pivotButton="0" quotePrefix="0" xfId="0">
      <alignment horizontal="general" vertical="center" wrapText="1" indent="1"/>
    </xf>
    <xf numFmtId="0" fontId="10" fillId="6" borderId="1" applyAlignment="1" pivotButton="0" quotePrefix="0" xfId="0">
      <alignment horizontal="general" vertical="center" wrapText="1" indent="1"/>
    </xf>
    <xf numFmtId="0" fontId="8" fillId="7" borderId="1" applyAlignment="1" pivotButton="0" quotePrefix="0" xfId="0">
      <alignment horizontal="general" vertical="center" wrapText="1" indent="1"/>
    </xf>
    <xf numFmtId="0" fontId="8" fillId="8" borderId="1" applyAlignment="1" pivotButton="0" quotePrefix="0" xfId="0">
      <alignment horizontal="general" vertical="center" wrapText="1" indent="1"/>
    </xf>
    <xf numFmtId="0" fontId="11" fillId="7" borderId="0" applyAlignment="1" pivotButton="0" quotePrefix="0" xfId="0">
      <alignment horizontal="general" vertical="center" wrapText="1" indent="1"/>
    </xf>
    <xf numFmtId="0" fontId="12" fillId="2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general" vertical="center" wrapText="1" indent="1"/>
    </xf>
    <xf numFmtId="0" fontId="9" fillId="0" borderId="1" applyAlignment="1" pivotButton="0" quotePrefix="0" xfId="0">
      <alignment horizontal="general" vertical="center" wrapText="1" indent="1"/>
    </xf>
    <xf numFmtId="164" fontId="13" fillId="5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horizontal="center" vertical="center" wrapText="1"/>
    </xf>
    <xf numFmtId="164" fontId="14" fillId="10" borderId="1" applyAlignment="1" pivotButton="0" quotePrefix="0" xfId="0">
      <alignment horizontal="right" vertical="center" wrapText="1"/>
    </xf>
    <xf numFmtId="0" fontId="15" fillId="0" borderId="1" applyAlignment="1" pivotButton="0" quotePrefix="0" xfId="0">
      <alignment horizontal="general" vertical="center" wrapText="1" indent="1"/>
    </xf>
    <xf numFmtId="0" fontId="15" fillId="0" borderId="0" applyAlignment="1" pivotButton="0" quotePrefix="0" xfId="0">
      <alignment horizontal="general" vertical="center" wrapText="1" indent="1"/>
    </xf>
    <xf numFmtId="0" fontId="16" fillId="0" borderId="0" applyAlignment="1" pivotButton="0" quotePrefix="0" xfId="0">
      <alignment horizontal="general" vertical="top" wrapText="1"/>
    </xf>
    <xf numFmtId="0" fontId="17" fillId="0" borderId="0" applyAlignment="1" pivotButton="0" quotePrefix="0" xfId="0">
      <alignment horizontal="general" vertical="top" wrapText="1"/>
    </xf>
    <xf numFmtId="0" fontId="12" fillId="2" borderId="1" applyAlignment="1" pivotButton="0" quotePrefix="0" xfId="0">
      <alignment horizontal="general" vertical="top" wrapText="1" indent="1"/>
    </xf>
    <xf numFmtId="0" fontId="18" fillId="4" borderId="1" applyAlignment="1" applyProtection="1" pivotButton="0" quotePrefix="0" xfId="0">
      <alignment horizontal="general" vertical="top" wrapText="1" indent="1"/>
      <protection locked="0" hidden="0"/>
    </xf>
    <xf numFmtId="0" fontId="19" fillId="0" borderId="1" applyAlignment="1" pivotButton="0" quotePrefix="0" xfId="0">
      <alignment horizontal="general" vertical="center" wrapText="1" indent="1"/>
    </xf>
    <xf numFmtId="0" fontId="15" fillId="0" borderId="2" applyAlignment="1" pivotButton="0" quotePrefix="0" xfId="0">
      <alignment horizontal="general" vertical="center" wrapText="1" indent="1"/>
    </xf>
    <xf numFmtId="0" fontId="18" fillId="4" borderId="1" applyAlignment="1" applyProtection="1" pivotButton="0" quotePrefix="0" xfId="0">
      <alignment horizontal="center" vertical="center" wrapText="1"/>
      <protection locked="0" hidden="0"/>
    </xf>
    <xf numFmtId="0" fontId="18" fillId="4" borderId="1" applyAlignment="1" applyProtection="1" pivotButton="0" quotePrefix="0" xfId="0">
      <alignment horizontal="left" vertical="center" wrapText="1" indent="1"/>
      <protection locked="0" hidden="0"/>
    </xf>
    <xf numFmtId="165" fontId="13" fillId="5" borderId="1" applyAlignment="1" pivotButton="0" quotePrefix="0" xfId="0">
      <alignment horizontal="center" vertical="center" wrapText="1"/>
    </xf>
    <xf numFmtId="165" fontId="14" fillId="10" borderId="1" applyAlignment="1" pivotButton="0" quotePrefix="0" xfId="0">
      <alignment horizontal="right" vertical="center" wrapText="1"/>
    </xf>
    <xf numFmtId="0" fontId="14" fillId="10" borderId="1" applyAlignment="1" pivotButton="0" quotePrefix="0" xfId="0">
      <alignment horizontal="right" vertical="center" wrapText="1"/>
    </xf>
    <xf numFmtId="0" fontId="7" fillId="6" borderId="1" applyAlignment="1" pivotButton="0" quotePrefix="0" xfId="0">
      <alignment horizontal="general" vertical="center" wrapText="1" indent="1"/>
    </xf>
    <xf numFmtId="0" fontId="9" fillId="9" borderId="1" applyAlignment="1" pivotButton="0" quotePrefix="0" xfId="0">
      <alignment horizontal="general" vertical="center" wrapText="1" indent="1"/>
    </xf>
    <xf numFmtId="0" fontId="13" fillId="5" borderId="1" applyAlignment="1" pivotButton="0" quotePrefix="0" xfId="0">
      <alignment horizontal="right" vertical="center" wrapText="1"/>
    </xf>
    <xf numFmtId="165" fontId="18" fillId="4" borderId="1" applyAlignment="1" applyProtection="1" pivotButton="0" quotePrefix="0" xfId="0">
      <alignment horizontal="center" vertical="center" wrapText="1"/>
      <protection locked="0" hidden="0"/>
    </xf>
    <xf numFmtId="166" fontId="18" fillId="4" borderId="1" applyAlignment="1" applyProtection="1" pivotButton="0" quotePrefix="0" xfId="0">
      <alignment horizontal="center" vertical="center" wrapText="1"/>
      <protection locked="0" hidden="0"/>
    </xf>
    <xf numFmtId="167" fontId="18" fillId="4" borderId="1" applyAlignment="1" applyProtection="1" pivotButton="0" quotePrefix="0" xfId="0">
      <alignment horizontal="center" vertical="center" wrapText="1"/>
      <protection locked="0" hidden="0"/>
    </xf>
    <xf numFmtId="166" fontId="14" fillId="10" borderId="1" applyAlignment="1" pivotButton="0" quotePrefix="0" xfId="0">
      <alignment horizontal="right" vertical="center" wrapText="1"/>
    </xf>
    <xf numFmtId="168" fontId="14" fillId="10" borderId="1" applyAlignment="1" pivotButton="0" quotePrefix="0" xfId="0">
      <alignment horizontal="right" vertical="center" wrapText="1"/>
    </xf>
    <xf numFmtId="166" fontId="13" fillId="5" borderId="1" applyAlignment="1" pivotButton="0" quotePrefix="0" xfId="0">
      <alignment horizontal="center" vertical="center" wrapText="1"/>
    </xf>
    <xf numFmtId="167" fontId="13" fillId="5" borderId="1" applyAlignment="1" pivotButton="0" quotePrefix="0" xfId="0">
      <alignment horizontal="center" vertical="center" wrapText="1"/>
    </xf>
    <xf numFmtId="0" fontId="14" fillId="10" borderId="1" applyAlignment="1" pivotButton="0" quotePrefix="0" xfId="0">
      <alignment horizontal="left" vertical="center" wrapText="1" indent="1"/>
    </xf>
    <xf numFmtId="166" fontId="14" fillId="10" borderId="1" applyAlignment="1" pivotButton="0" quotePrefix="0" xfId="0">
      <alignment horizontal="center" vertical="center" wrapText="1" indent="1"/>
    </xf>
    <xf numFmtId="168" fontId="14" fillId="10" borderId="1" applyAlignment="1" pivotButton="0" quotePrefix="0" xfId="0">
      <alignment horizontal="center" vertical="center" wrapText="1" indent="1"/>
    </xf>
    <xf numFmtId="0" fontId="7" fillId="7" borderId="1" applyAlignment="1" pivotButton="0" quotePrefix="0" xfId="0">
      <alignment horizontal="general" vertical="center" wrapText="1" indent="1"/>
    </xf>
    <xf numFmtId="0" fontId="20" fillId="7" borderId="0" applyAlignment="1" pivotButton="0" quotePrefix="0" xfId="0">
      <alignment horizontal="general" vertical="center" wrapText="1" inden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general" vertical="center" indent="1"/>
    </xf>
    <xf numFmtId="0" fontId="5" fillId="2" borderId="0" applyAlignment="1" pivotButton="0" quotePrefix="0" xfId="0">
      <alignment horizontal="general" vertical="center" wrapText="1" indent="1"/>
    </xf>
    <xf numFmtId="0" fontId="6" fillId="3" borderId="0" applyAlignment="1" pivotButton="0" quotePrefix="0" xfId="0">
      <alignment horizontal="general" vertical="center" indent="1"/>
    </xf>
    <xf numFmtId="0" fontId="7" fillId="0" borderId="0" applyAlignment="1" pivotButton="0" quotePrefix="0" xfId="0">
      <alignment horizontal="general" vertical="center" wrapText="1" indent="1"/>
    </xf>
    <xf numFmtId="0" fontId="8" fillId="4" borderId="1" applyAlignment="1" pivotButton="0" quotePrefix="0" xfId="0">
      <alignment horizontal="general" vertical="center" wrapText="1" indent="1"/>
    </xf>
    <xf numFmtId="0" fontId="9" fillId="0" borderId="0" applyAlignment="1" pivotButton="0" quotePrefix="0" xfId="0">
      <alignment horizontal="general" vertical="center" wrapText="1" indent="1"/>
    </xf>
    <xf numFmtId="0" fontId="8" fillId="5" borderId="1" applyAlignment="1" pivotButton="0" quotePrefix="0" xfId="0">
      <alignment horizontal="general" vertical="center" wrapText="1" indent="1"/>
    </xf>
    <xf numFmtId="0" fontId="10" fillId="6" borderId="1" applyAlignment="1" pivotButton="0" quotePrefix="0" xfId="0">
      <alignment horizontal="general" vertical="center" wrapText="1" indent="1"/>
    </xf>
    <xf numFmtId="0" fontId="8" fillId="7" borderId="1" applyAlignment="1" pivotButton="0" quotePrefix="0" xfId="0">
      <alignment horizontal="general" vertical="center" wrapText="1" indent="1"/>
    </xf>
    <xf numFmtId="0" fontId="8" fillId="8" borderId="1" applyAlignment="1" pivotButton="0" quotePrefix="0" xfId="0">
      <alignment horizontal="general" vertical="center" wrapText="1" indent="1"/>
    </xf>
    <xf numFmtId="0" fontId="11" fillId="7" borderId="0" applyAlignment="1" pivotButton="0" quotePrefix="0" xfId="0">
      <alignment horizontal="general" vertical="center" wrapText="1" indent="1"/>
    </xf>
    <xf numFmtId="0" fontId="12" fillId="2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general" vertical="center" wrapText="1" indent="1"/>
    </xf>
    <xf numFmtId="0" fontId="9" fillId="0" borderId="1" applyAlignment="1" pivotButton="0" quotePrefix="0" xfId="0">
      <alignment horizontal="general" vertical="center" wrapText="1" indent="1"/>
    </xf>
    <xf numFmtId="164" fontId="13" fillId="5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horizontal="center" vertical="center" wrapText="1"/>
    </xf>
    <xf numFmtId="0" fontId="0" fillId="0" borderId="5" pivotButton="0" quotePrefix="0" xfId="0"/>
    <xf numFmtId="164" fontId="14" fillId="10" borderId="1" applyAlignment="1" pivotButton="0" quotePrefix="0" xfId="0">
      <alignment horizontal="right" vertical="center" wrapText="1"/>
    </xf>
    <xf numFmtId="0" fontId="15" fillId="0" borderId="1" applyAlignment="1" pivotButton="0" quotePrefix="0" xfId="0">
      <alignment horizontal="general" vertical="center" wrapText="1" indent="1"/>
    </xf>
    <xf numFmtId="0" fontId="15" fillId="0" borderId="0" applyAlignment="1" pivotButton="0" quotePrefix="0" xfId="0">
      <alignment horizontal="general" vertical="center" wrapText="1" indent="1"/>
    </xf>
    <xf numFmtId="0" fontId="16" fillId="0" borderId="0" applyAlignment="1" pivotButton="0" quotePrefix="0" xfId="0">
      <alignment horizontal="general" vertical="top" wrapText="1"/>
    </xf>
    <xf numFmtId="0" fontId="17" fillId="0" borderId="0" applyAlignment="1" pivotButton="0" quotePrefix="0" xfId="0">
      <alignment horizontal="general" vertical="top" wrapText="1"/>
    </xf>
    <xf numFmtId="0" fontId="12" fillId="2" borderId="1" applyAlignment="1" pivotButton="0" quotePrefix="0" xfId="0">
      <alignment horizontal="general" vertical="top" wrapText="1" indent="1"/>
    </xf>
    <xf numFmtId="0" fontId="18" fillId="4" borderId="1" applyAlignment="1" applyProtection="1" pivotButton="0" quotePrefix="0" xfId="0">
      <alignment horizontal="general" vertical="top" wrapText="1" indent="1"/>
      <protection locked="0" hidden="0"/>
    </xf>
    <xf numFmtId="0" fontId="0" fillId="0" borderId="7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  <xf numFmtId="0" fontId="0" fillId="0" borderId="9" pivotButton="0" quotePrefix="0" xfId="0"/>
    <xf numFmtId="0" fontId="0" fillId="0" borderId="9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19" fillId="0" borderId="1" applyAlignment="1" pivotButton="0" quotePrefix="0" xfId="0">
      <alignment horizontal="general" vertical="center" wrapText="1" indent="1"/>
    </xf>
    <xf numFmtId="0" fontId="15" fillId="0" borderId="2" applyAlignment="1" pivotButton="0" quotePrefix="0" xfId="0">
      <alignment horizontal="general" vertical="center" wrapText="1" indent="1"/>
    </xf>
    <xf numFmtId="0" fontId="18" fillId="4" borderId="1" applyAlignment="1" applyProtection="1" pivotButton="0" quotePrefix="0" xfId="0">
      <alignment horizontal="center" vertical="center" wrapText="1"/>
      <protection locked="0" hidden="0"/>
    </xf>
    <xf numFmtId="0" fontId="18" fillId="4" borderId="1" applyAlignment="1" applyProtection="1" pivotButton="0" quotePrefix="0" xfId="0">
      <alignment horizontal="left" vertical="center" wrapText="1" indent="1"/>
      <protection locked="0" hidden="0"/>
    </xf>
    <xf numFmtId="165" fontId="13" fillId="5" borderId="1" applyAlignment="1" pivotButton="0" quotePrefix="0" xfId="0">
      <alignment horizontal="center" vertical="center" wrapText="1"/>
    </xf>
    <xf numFmtId="165" fontId="14" fillId="10" borderId="1" applyAlignment="1" pivotButton="0" quotePrefix="0" xfId="0">
      <alignment horizontal="right" vertical="center" wrapText="1"/>
    </xf>
    <xf numFmtId="0" fontId="14" fillId="10" borderId="1" applyAlignment="1" pivotButton="0" quotePrefix="0" xfId="0">
      <alignment horizontal="right" vertical="center" wrapText="1"/>
    </xf>
    <xf numFmtId="0" fontId="7" fillId="6" borderId="1" applyAlignment="1" pivotButton="0" quotePrefix="0" xfId="0">
      <alignment horizontal="general" vertical="center" wrapText="1" indent="1"/>
    </xf>
    <xf numFmtId="0" fontId="9" fillId="9" borderId="1" applyAlignment="1" pivotButton="0" quotePrefix="0" xfId="0">
      <alignment horizontal="general" vertical="center" wrapText="1" indent="1"/>
    </xf>
    <xf numFmtId="0" fontId="13" fillId="5" borderId="1" applyAlignment="1" pivotButton="0" quotePrefix="0" xfId="0">
      <alignment horizontal="right" vertical="center" wrapText="1"/>
    </xf>
    <xf numFmtId="165" fontId="18" fillId="4" borderId="1" applyAlignment="1" applyProtection="1" pivotButton="0" quotePrefix="0" xfId="0">
      <alignment horizontal="center" vertical="center" wrapText="1"/>
      <protection locked="0" hidden="0"/>
    </xf>
    <xf numFmtId="166" fontId="18" fillId="4" borderId="1" applyAlignment="1" applyProtection="1" pivotButton="0" quotePrefix="0" xfId="0">
      <alignment horizontal="center" vertical="center" wrapText="1"/>
      <protection locked="0" hidden="0"/>
    </xf>
    <xf numFmtId="167" fontId="18" fillId="4" borderId="1" applyAlignment="1" applyProtection="1" pivotButton="0" quotePrefix="0" xfId="0">
      <alignment horizontal="center" vertical="center" wrapText="1"/>
      <protection locked="0" hidden="0"/>
    </xf>
    <xf numFmtId="166" fontId="14" fillId="10" borderId="1" applyAlignment="1" pivotButton="0" quotePrefix="0" xfId="0">
      <alignment horizontal="right" vertical="center" wrapText="1"/>
    </xf>
    <xf numFmtId="168" fontId="14" fillId="10" borderId="1" applyAlignment="1" pivotButton="0" quotePrefix="0" xfId="0">
      <alignment horizontal="right" vertical="center" wrapText="1"/>
    </xf>
    <xf numFmtId="166" fontId="13" fillId="5" borderId="1" applyAlignment="1" pivotButton="0" quotePrefix="0" xfId="0">
      <alignment horizontal="center" vertical="center" wrapText="1"/>
    </xf>
    <xf numFmtId="167" fontId="13" fillId="5" borderId="1" applyAlignment="1" pivotButton="0" quotePrefix="0" xfId="0">
      <alignment horizontal="center" vertical="center" wrapText="1"/>
    </xf>
    <xf numFmtId="0" fontId="14" fillId="10" borderId="1" applyAlignment="1" pivotButton="0" quotePrefix="0" xfId="0">
      <alignment horizontal="left" vertical="center" wrapText="1" indent="1"/>
    </xf>
    <xf numFmtId="166" fontId="14" fillId="10" borderId="1" applyAlignment="1" pivotButton="0" quotePrefix="0" xfId="0">
      <alignment horizontal="center" vertical="center" wrapText="1" indent="1"/>
    </xf>
    <xf numFmtId="168" fontId="14" fillId="10" borderId="1" applyAlignment="1" pivotButton="0" quotePrefix="0" xfId="0">
      <alignment horizontal="center" vertical="center" wrapText="1" indent="1"/>
    </xf>
    <xf numFmtId="0" fontId="7" fillId="7" borderId="1" applyAlignment="1" pivotButton="0" quotePrefix="0" xfId="0">
      <alignment horizontal="general" vertical="center" wrapText="1" indent="1"/>
    </xf>
    <xf numFmtId="0" fontId="20" fillId="7" borderId="0" applyAlignment="1" pivotButton="0" quotePrefix="0" xfId="0">
      <alignment horizontal="general" vertical="center" wrapText="1" inden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1E6B3A"/>
        <sz val="10"/>
      </font>
      <fill>
        <patternFill>
          <bgColor rgb="FFDFF1DC"/>
        </patternFill>
      </fill>
    </dxf>
    <dxf>
      <font>
        <name val="Arial"/>
        <charset val="1"/>
        <family val="0"/>
        <b val="1"/>
        <color rgb="FF8A6100"/>
        <sz val="10"/>
      </font>
      <fill>
        <patternFill>
          <bgColor rgb="FFFFF0C2"/>
        </patternFill>
      </fill>
    </dxf>
    <dxf>
      <font>
        <name val="Arial"/>
        <charset val="1"/>
        <family val="0"/>
        <b val="1"/>
        <color rgb="FF9B1C1C"/>
        <sz val="10"/>
      </font>
      <fill>
        <patternFill>
          <bgColor rgb="FFF9D5D3"/>
        </patternFill>
      </fill>
    </dxf>
    <dxf>
      <fill>
        <patternFill>
          <bgColor rgb="FFDFF1DC"/>
        </patternFill>
      </fill>
    </dxf>
    <dxf>
      <fill>
        <patternFill>
          <bgColor rgb="FFF9D5D3"/>
        </patternFill>
      </fill>
    </dxf>
    <dxf>
      <fill>
        <patternFill>
          <bgColor rgb="FFFFF0C2"/>
        </patternFill>
      </fill>
    </dxf>
    <dxf>
      <fill>
        <patternFill>
          <bgColor rgb="FFF3F4F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6B3A"/>
      <rgbColor rgb="FF000080"/>
      <rgbColor rgb="FF8A6100"/>
      <rgbColor rgb="FF800080"/>
      <rgbColor rgb="FF008080"/>
      <rgbColor rgb="FFD6E4F5"/>
      <rgbColor rgb="FF808080"/>
      <rgbColor rgb="FF9999FF"/>
      <rgbColor rgb="FF993366"/>
      <rgbColor rgb="FFFFF6CC"/>
      <rgbColor rgb="FFE3ECF7"/>
      <rgbColor rgb="FF660066"/>
      <rgbColor rgb="FFFF8080"/>
      <rgbColor rgb="FF1D4ED8"/>
      <rgbColor rgb="FFC9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1F6"/>
      <rgbColor rgb="FFDFF1DC"/>
      <rgbColor rgb="FFFFF0C2"/>
      <rgbColor rgb="FFF3F4F6"/>
      <rgbColor rgb="FFF7F9FC"/>
      <rgbColor rgb="FFCC99FF"/>
      <rgbColor rgb="FFF9D5D3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F3A5F"/>
      <rgbColor rgb="FF339966"/>
      <rgbColor rgb="FF003300"/>
      <rgbColor rgb="FF1F2937"/>
      <rgbColor rgb="FF9B1C1C"/>
      <rgbColor rgb="FF993366"/>
      <rgbColor rgb="FF2E5A88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D45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0" customWidth="1" style="46" min="1" max="1"/>
    <col width="52" customWidth="1" style="46" min="2" max="2"/>
    <col width="16" customWidth="1" style="46" min="3" max="3"/>
    <col width="40" customWidth="1" style="46" min="4" max="4"/>
    <col width="3" customWidth="1" style="46" min="5" max="5"/>
  </cols>
  <sheetData>
    <row r="1" ht="30" customHeight="1" s="47">
      <c r="A1" s="48" t="inlineStr">
        <is>
          <t>Crescer com a S3U  ·  Ferramenta 4: Estratégia de crescimento</t>
        </is>
      </c>
    </row>
    <row r="2" ht="34.5" customHeight="1" s="47">
      <c r="A2" s="49" t="inlineStr">
        <is>
          <t>Onde vencer, o que parar de fazer e a meta em 12 meses, o negócio numa página, o jogo atual, as forças do mercado, a escolha de posicionamento e as metas decompostas.</t>
        </is>
      </c>
    </row>
    <row r="3"/>
    <row r="4"/>
    <row r="5" ht="21.75" customHeight="1" s="47">
      <c r="A5" s="50" t="inlineStr">
        <is>
          <t>O QUE VOCÊ VAI DESCOBRIR COM ESTA FERRAMENTA</t>
        </is>
      </c>
    </row>
    <row r="6" ht="18" customHeight="1" s="47">
      <c r="A6" s="51" t="inlineStr">
        <is>
          <t>✔  O seu modelo de negócio inteiro numa página (Business Model Canvas), coerente com as outras ferramentas.</t>
        </is>
      </c>
    </row>
    <row r="7" ht="18" customHeight="1" s="47">
      <c r="A7" s="51" t="inlineStr">
        <is>
          <t>✔  O jogo atual (SWOT) transformado em duas decisões: onde atacar e o que proteger.</t>
        </is>
      </c>
    </row>
    <row r="8" ht="18" customHeight="1" s="47">
      <c r="A8" s="51" t="inlineStr">
        <is>
          <t>✔  Quais forças do mercado estão te apertando (5 Forças de Porter), as 2 mais fortes identificadas automaticamente.</t>
        </is>
      </c>
    </row>
    <row r="9" ht="18" customHeight="1" s="47">
      <c r="A9" s="51" t="inlineStr">
        <is>
          <t>✔  Onde você decide vencer (Diferenciação, Custo ou Foco), o que isso exige e proíbe, e a declaração de posicionamento.</t>
        </is>
      </c>
    </row>
    <row r="10" ht="30.75" customHeight="1" s="47">
      <c r="A10" s="51" t="inlineStr">
        <is>
          <t>✔  Por onde crescer (Ansoff), o que você PARA de fazer, a alavanca mais barata e a meta em 12 meses dividida em crescimento mensal, alavancas e 6 marcos.</t>
        </is>
      </c>
    </row>
    <row r="11"/>
    <row r="12" ht="21.75" customHeight="1" s="47">
      <c r="A12" s="50" t="inlineStr">
        <is>
          <t>COMO USAR (o percurso)  ·  ⏱ 2h na primeira vez (ideal: em 2 sessões); 30 min por trimestre</t>
        </is>
      </c>
    </row>
    <row r="13" ht="18" customHeight="1" s="47">
      <c r="A13" s="51" t="inlineStr">
        <is>
          <t>1 MODELO (BMC)  →  os 9 blocos, começando pela proposta de valor. Depois o teste de coerência.</t>
        </is>
      </c>
    </row>
    <row r="14" ht="18" customHeight="1" s="47">
      <c r="A14" s="51" t="inlineStr">
        <is>
          <t>2 SWOT  →  3 itens por quadrante e o cruzamento (atacar / proteger).</t>
        </is>
      </c>
    </row>
    <row r="15" ht="18" customHeight="1" s="47">
      <c r="A15" s="51" t="inlineStr">
        <is>
          <t>3 CINCO FORÇAS  →  pontue a pressão de cada força; veja a pressão total e as 2 que mais apertam.</t>
        </is>
      </c>
    </row>
    <row r="16" ht="18" customHeight="1" s="47">
      <c r="A16" s="51" t="inlineStr">
        <is>
          <t>4 POSICIONAMENTO  →  escolha a estratégia, complete as 4 linhas, responda aos testes.</t>
        </is>
      </c>
    </row>
    <row r="17" ht="18" customHeight="1" s="47">
      <c r="A17" s="51" t="inlineStr">
        <is>
          <t>5 ESCOLHAS  →  Ansoff, o que você para de fazer, e as alavancas da receita.</t>
        </is>
      </c>
    </row>
    <row r="18" ht="18" customHeight="1" s="47">
      <c r="A18" s="51" t="inlineStr">
        <is>
          <t>6 METAS  →  atual, meta e prazo; metas por alavanca; 6 marcos com receita-alvo.</t>
        </is>
      </c>
    </row>
    <row r="19" ht="18" customHeight="1" s="47">
      <c r="A19" s="51" t="inlineStr">
        <is>
          <t>7 PLANO 90 DIAS  →  o resumo calculado e as 4 ações.</t>
        </is>
      </c>
    </row>
    <row r="20"/>
    <row r="21" ht="21.75" customHeight="1" s="47">
      <c r="A21" s="50" t="inlineStr">
        <is>
          <t>LEGENDA DAS CORES  ·  o que é seu e o que é da planilha</t>
        </is>
      </c>
    </row>
    <row r="22" ht="19.5" customHeight="1" s="47">
      <c r="A22" s="52" t="inlineStr">
        <is>
          <t>Célula AMARELA</t>
        </is>
      </c>
      <c r="B22" s="53" t="inlineStr">
        <is>
          <t>É sua: clique e escreva. Texto azul = você digitou.</t>
        </is>
      </c>
    </row>
    <row r="23" ht="19.5" customHeight="1" s="47">
      <c r="A23" s="54" t="inlineStr">
        <is>
          <t>Célula CINZA</t>
        </is>
      </c>
      <c r="B23" s="53" t="inlineStr">
        <is>
          <t>É da planilha: calcula sozinha. Está travada para você não apagar a fórmula sem querer.</t>
        </is>
      </c>
    </row>
    <row r="24" ht="19.5" customHeight="1" s="47">
      <c r="A24" s="55" t="inlineStr">
        <is>
          <t>Texto cinza em itálico</t>
        </is>
      </c>
      <c r="B24" s="53" t="inlineStr">
        <is>
          <t>Exemplo e 'o que pensar para responder'. Não precisa apagar: fica ao lado, fora da conta.</t>
        </is>
      </c>
    </row>
    <row r="25" ht="19.5" customHeight="1" s="47">
      <c r="A25" s="56" t="inlineStr">
        <is>
          <t>Faixa azul-clara</t>
        </is>
      </c>
      <c r="B25" s="53" t="inlineStr">
        <is>
          <t>Dica do método: o raciocínio por trás do campo (e o contexto Brasil).</t>
        </is>
      </c>
    </row>
    <row r="26" ht="19.5" customHeight="1" s="47">
      <c r="A26" s="57" t="inlineStr">
        <is>
          <t>Verde / Amarelo / Vermelho</t>
        </is>
      </c>
      <c r="B26" s="53" t="inlineStr">
        <is>
          <t>Semáforo automático: regra de bolso aplicada ao seu número.</t>
        </is>
      </c>
    </row>
    <row r="27" ht="30.75" customHeight="1" s="47">
      <c r="A27" s="58" t="inlineStr">
        <is>
          <t>🔓 Para destravar uma aba (se quiser mudar fórmulas): Revisar → Desproteger planilha. Não há senha. Só recomendamos fazer isso depois de preencher tudo uma vez.</t>
        </is>
      </c>
    </row>
    <row r="28"/>
    <row r="29" ht="21.75" customHeight="1" s="47">
      <c r="A29" s="50" t="inlineStr">
        <is>
          <t>SEU PROGRESSO  ·  quanto de cada aba já está preenchido</t>
        </is>
      </c>
    </row>
    <row r="30" ht="19.5" customHeight="1" s="47">
      <c r="A30" s="59" t="inlineStr">
        <is>
          <t>Aba</t>
        </is>
      </c>
      <c r="B30" s="59" t="inlineStr">
        <is>
          <t>O que ela entrega</t>
        </is>
      </c>
      <c r="C30" s="59" t="inlineStr">
        <is>
          <t>Preenchido</t>
        </is>
      </c>
      <c r="D30" s="59" t="inlineStr">
        <is>
          <t>Próximo passo</t>
        </is>
      </c>
    </row>
    <row r="31" ht="19.5" customHeight="1" s="47">
      <c r="A31" s="60" t="inlineStr">
        <is>
          <t>1 MODELO (BMC)</t>
        </is>
      </c>
      <c r="B31" s="61" t="inlineStr">
        <is>
          <t>Business Model Canvas + teste de coerência</t>
        </is>
      </c>
      <c r="C31" s="62">
        <f>(COUNTA('1 MODELO (BMC)'!A8:A8,'1 MODELO (BMC)'!B8:B8,'1 MODELO (BMC)'!C8:C8,'1 MODELO (BMC)'!D8:D8,'1 MODELO (BMC)'!E8:E8,'1 MODELO (BMC)'!B10:B10,'1 MODELO (BMC)'!D10:D10,'1 MODELO (BMC)'!A13:A13,'1 MODELO (BMC)'!D13:D13,'1 MODELO (BMC)'!D27:D27,'1 MODELO (BMC)'!D28:D28,'1 MODELO (BMC)'!D29:D29,'1 MODELO (BMC)'!D30:D30))/13</f>
        <v/>
      </c>
      <c r="D31" s="63">
        <f>IF(C31=0,"Comece por aqui →",IF(C31&lt;0.5,"Continue preenchendo",IF(C31&lt;1,"Quase lá: faltam alguns campos","Concluída ✔")))</f>
        <v/>
      </c>
    </row>
    <row r="32" ht="19.5" customHeight="1" s="47">
      <c r="A32" s="60" t="inlineStr">
        <is>
          <t>2 SWOT</t>
        </is>
      </c>
      <c r="B32" s="61" t="inlineStr">
        <is>
          <t>SWOT + cruzamento atacar/proteger</t>
        </is>
      </c>
      <c r="C32" s="62">
        <f>(COUNTA('2 SWOT'!A10:D10,'2 SWOT'!B16:B16,'2 SWOT'!B18:B18,'2 SWOT'!B20:B20))/7</f>
        <v/>
      </c>
      <c r="D32" s="63">
        <f>IF(C32=0,"Comece por aqui →",IF(C32&lt;0.5,"Continue preenchendo",IF(C32&lt;1,"Quase lá: faltam alguns campos","Concluída ✔")))</f>
        <v/>
      </c>
    </row>
    <row r="33" ht="19.5" customHeight="1" s="47">
      <c r="A33" s="60" t="inlineStr">
        <is>
          <t>3 CINCO FORÇAS</t>
        </is>
      </c>
      <c r="B33" s="61" t="inlineStr">
        <is>
          <t>5 Forças com pontuação e as 2 mais fortes</t>
        </is>
      </c>
      <c r="C33" s="62">
        <f>(COUNTA('3 CINCO FORÇAS'!C9:C13,'3 CINCO FORÇAS'!F9:F13))/10</f>
        <v/>
      </c>
      <c r="D33" s="63">
        <f>IF(C33=0,"Comece por aqui →",IF(C33&lt;0.5,"Continue preenchendo",IF(C33&lt;1,"Quase lá: faltam alguns campos","Concluída ✔")))</f>
        <v/>
      </c>
    </row>
    <row r="34" ht="19.5" customHeight="1" s="47">
      <c r="A34" s="60" t="inlineStr">
        <is>
          <t>4 POSICIONAMENTO</t>
        </is>
      </c>
      <c r="B34" s="61" t="inlineStr">
        <is>
          <t>Estratégia genérica + declaração + testes</t>
        </is>
      </c>
      <c r="C34" s="62">
        <f>(COUNTA('4 POSICIONAMENTO'!B8:B8,'4 POSICIONAMENTO'!B14:B14,'4 POSICIONAMENTO'!B15:B15,'4 POSICIONAMENTO'!B16:B16,'4 POSICIONAMENTO'!B17:B17,'4 POSICIONAMENTO'!C20:C20,'4 POSICIONAMENTO'!C21:C21,'4 POSICIONAMENTO'!C22:C22,'4 POSICIONAMENTO'!C23:C23))/9</f>
        <v/>
      </c>
      <c r="D34" s="63">
        <f>IF(C34=0,"Comece por aqui →",IF(C34&lt;0.5,"Continue preenchendo",IF(C34&lt;1,"Quase lá: faltam alguns campos","Concluída ✔")))</f>
        <v/>
      </c>
    </row>
    <row r="35" ht="19.5" customHeight="1" s="47">
      <c r="A35" s="60" t="inlineStr">
        <is>
          <t>5 ESCOLHAS</t>
        </is>
      </c>
      <c r="B35" s="61" t="inlineStr">
        <is>
          <t>Ansoff, parar de fazer, alavancas</t>
        </is>
      </c>
      <c r="C35" s="62">
        <f>(COUNTA('5 ESCOLHAS'!C10:C13,'5 ESCOLHAS'!D10:E10,'5 ESCOLHAS'!B14:B14,'5 ESCOLHAS'!B15:B15,'5 ESCOLHAS'!A20:B21,'5 ESCOLHAS'!B27:B27,'5 ESCOLHAS'!B28:B28,'5 ESCOLHAS'!B29:B29,'5 ESCOLHAS'!B31:B31,'5 ESCOLHAS'!B32:B32))/17</f>
        <v/>
      </c>
      <c r="D35" s="63">
        <f>IF(C35=0,"Comece por aqui →",IF(C35&lt;0.5,"Continue preenchendo",IF(C35&lt;1,"Quase lá: faltam alguns campos","Concluída ✔")))</f>
        <v/>
      </c>
    </row>
    <row r="36" ht="19.5" customHeight="1" s="47">
      <c r="A36" s="60" t="inlineStr">
        <is>
          <t>6 METAS</t>
        </is>
      </c>
      <c r="B36" s="61" t="inlineStr">
        <is>
          <t>Meta, crescimento mensal, alavancas, 6 marcos</t>
        </is>
      </c>
      <c r="C36" s="62">
        <f>(COUNTA('6 METAS'!B8:B8,'6 METAS'!B9:B9,'6 METAS'!B10:B10,'6 METAS'!C17:C19,'6 METAS'!C28:C30))/9</f>
        <v/>
      </c>
      <c r="D36" s="63">
        <f>IF(C36=0,"Comece por aqui →",IF(C36&lt;0.5,"Continue preenchendo",IF(C36&lt;1,"Quase lá: faltam alguns campos","Concluída ✔")))</f>
        <v/>
      </c>
    </row>
    <row r="37" ht="19.5" customHeight="1" s="47">
      <c r="A37" s="60" t="inlineStr">
        <is>
          <t>7 PLANO 90 DIAS</t>
        </is>
      </c>
      <c r="B37" s="61" t="inlineStr">
        <is>
          <t>Resumo + plano de 90 dias</t>
        </is>
      </c>
      <c r="C37" s="63" t="inlineStr">
        <is>
          <t>calculado</t>
        </is>
      </c>
      <c r="D37" s="63" t="inlineStr">
        <is>
          <t>Abra e leia o resultado</t>
        </is>
      </c>
    </row>
    <row r="38" ht="30.75" customHeight="1" s="47">
      <c r="A38" s="60" t="inlineStr">
        <is>
          <t>PROGRESSO GERAL</t>
        </is>
      </c>
      <c r="B38" s="64" t="n"/>
      <c r="C38" s="65">
        <f>AVERAGE(C31:C36)</f>
        <v/>
      </c>
      <c r="D38" s="66" t="inlineStr">
        <is>
          <t>Não é nota. É só para você ver o que ainda falta.</t>
        </is>
      </c>
    </row>
    <row r="39"/>
    <row r="40" ht="30.75" customHeight="1" s="47">
      <c r="A40" s="58" t="inlineStr">
        <is>
          <t>📚 Método: Business Model Canvas (Osterwalder &amp; Pigneur), SWOT, 5 Forças e estratégias genéricas (Porter), Matriz Ansoff, equação da receita e crescimento composto, na sequência do curso Crescer com a S3U.</t>
        </is>
      </c>
    </row>
    <row r="41" ht="30.75" customHeight="1" s="47">
      <c r="A41" s="58" t="inlineStr">
        <is>
          <t>🔗 Esta é a ferramenta que amarra as outras três: puxe a margem e a meta de faturamento da Ferramenta 1, a frase e o cliente da Ferramenta 2, e a carteira e as alavancas da Ferramenta 3.</t>
        </is>
      </c>
    </row>
    <row r="42" ht="21.75" customHeight="1" s="47">
      <c r="A42" s="50" t="inlineStr">
        <is>
          <t>POR QUE É GRÁTIS</t>
        </is>
      </c>
    </row>
    <row r="43" ht="30.75" customHeight="1" s="47">
      <c r="A43" s="58" t="inlineStr">
        <is>
          <t>A S3U acredita em provar antes de vender. Esta ferramenta gera valor sozinha, com os dados da sua própria empresa. Quando você quiser transformar o que aparece aqui em execução, com alguém do lado, é aí que a consultoria Crescer com a S3U entra.</t>
        </is>
      </c>
    </row>
    <row r="44"/>
    <row r="45" ht="18" customHeight="1" s="47">
      <c r="A45" s="67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30">
    <mergeCell ref="A5:D5"/>
    <mergeCell ref="A17:D17"/>
    <mergeCell ref="A8:D8"/>
    <mergeCell ref="B23:D23"/>
    <mergeCell ref="A29:D29"/>
    <mergeCell ref="A43:D43"/>
    <mergeCell ref="A19:D19"/>
    <mergeCell ref="A10:D10"/>
    <mergeCell ref="A13:D13"/>
    <mergeCell ref="A40:D40"/>
    <mergeCell ref="A9:D9"/>
    <mergeCell ref="A15:D15"/>
    <mergeCell ref="B24:D24"/>
    <mergeCell ref="A1:D1"/>
    <mergeCell ref="A45:D45"/>
    <mergeCell ref="A6:D6"/>
    <mergeCell ref="B26:D26"/>
    <mergeCell ref="A7:D7"/>
    <mergeCell ref="A41:D41"/>
    <mergeCell ref="A16:D16"/>
    <mergeCell ref="B25:D25"/>
    <mergeCell ref="A18:D18"/>
    <mergeCell ref="A27:D27"/>
    <mergeCell ref="A38:B38"/>
    <mergeCell ref="A12:D12"/>
    <mergeCell ref="B22:D22"/>
    <mergeCell ref="A21:D21"/>
    <mergeCell ref="A2:D2"/>
    <mergeCell ref="A42:D42"/>
    <mergeCell ref="A14:D14"/>
  </mergeCells>
  <conditionalFormatting sqref="C31:C36">
    <cfRule type="cellIs" rank="0" priority="2" equalAverage="0" operator="greaterThanOrEqual" aboveAverage="0" dxfId="0" text="" percent="0" bottom="0">
      <formula>1</formula>
    </cfRule>
    <cfRule type="cellIs" rank="0" priority="3" equalAverage="0" operator="between" aboveAverage="0" dxfId="1" text="" percent="0" bottom="0">
      <formula>0.5</formula>
      <formula>1</formula>
    </cfRule>
    <cfRule type="cellIs" rank="0" priority="4" equalAverage="0" operator="lessThan" aboveAverage="0" dxfId="2" text="" percent="0" bottom="0">
      <formula>0.5</formula>
    </cfRule>
  </conditionalFormatting>
  <conditionalFormatting sqref="C38">
    <cfRule type="cellIs" rank="0" priority="5" equalAverage="0" operator="greaterThanOrEqual" aboveAverage="0" dxfId="0" text="" percent="0" bottom="0">
      <formula>1</formula>
    </cfRule>
    <cfRule type="cellIs" rank="0" priority="6" equalAverage="0" operator="between" aboveAverage="0" dxfId="1" text="" percent="0" bottom="0">
      <formula>0.5</formula>
      <formula>1</formula>
    </cfRule>
    <cfRule type="cellIs" rank="0" priority="7" equalAverage="0" operator="lessThan" aboveAverage="0" dxfId="2" text="" percent="0" bottom="0">
      <formula>0.5</formula>
    </cfRule>
  </conditionalFormatting>
  <printOptions horizontalCentered="1" verticalCentered="0" headings="0" gridLines="0" gridLinesSet="1"/>
  <pageMargins left="0.4" right="0.4" top="1" bottom="1" header="0.511811023622047" footer="0.511811023622047"/>
  <pageSetup orientation="portrait" paperSize="9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E3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34" customWidth="1" style="46" min="1" max="2"/>
    <col width="36" customWidth="1" style="46" min="3" max="3"/>
    <col width="34" customWidth="1" style="46" min="4" max="5"/>
    <col width="3" customWidth="1" style="46" min="6" max="6"/>
  </cols>
  <sheetData>
    <row r="1" ht="30" customHeight="1" s="47">
      <c r="A1" s="48" t="inlineStr">
        <is>
          <t>1 · MODELO DE NEGÓCIO  ·  a empresa inteira numa página</t>
        </is>
      </c>
    </row>
    <row r="2" ht="21" customHeight="1" s="47">
      <c r="A2" s="49" t="inlineStr">
        <is>
          <t>Business Model Canvas (Osterwalder): 9 blocos que precisam contar a mesma história. Um modelo por negócio.</t>
        </is>
      </c>
    </row>
    <row r="3"/>
    <row r="4" ht="16.5" customHeight="1" s="47">
      <c r="A4" s="68" t="inlineStr">
        <is>
          <t>O QUE VOCÊ GANHA AQUI</t>
        </is>
      </c>
      <c r="B4" s="69" t="inlineStr">
        <is>
          <t>Uma visão de uma página do como você cria, entrega e captura valor, a base para decidir onde competir e o que parar de fazer.</t>
        </is>
      </c>
    </row>
    <row r="5" ht="30.75" customHeight="1" s="47">
      <c r="A5" s="68" t="inlineStr">
        <is>
          <t>COMO PREENCHER</t>
        </is>
      </c>
      <c r="B5" s="69" t="inlineStr">
        <is>
          <t>Regra da aula: comece pela PROPOSTA DE VALOR (centro), depois SEGMENTOS (direita), e só então os outros 7. Escreva frases curtas, uma por linha (Alt+Enter quebra linha). Sem contradizer as Ferramentas 1 a 3.  ·  ⏱ 30 min</t>
        </is>
      </c>
    </row>
    <row r="6"/>
    <row r="7" ht="66" customHeight="1" s="47">
      <c r="A7" s="70" t="inlineStr">
        <is>
          <t>PARCERIAS-CHAVE
Quem são os parceiros e fornecedores-chave? O que fornecem? (Sebrae, fornecedor estratégico, logística, fintech de pagamento, contador)</t>
        </is>
      </c>
      <c r="B7" s="70" t="inlineStr">
        <is>
          <t>ATIVIDADES-CHAVE
Que atividades o modelo exige para funcionar? (o essencial que você faz)</t>
        </is>
      </c>
      <c r="C7" s="70" t="inlineStr">
        <is>
          <t>PROPOSTA DE VALOR
Que valor entregamos? Que problema resolvemos / necessidade atendemos? (comece por aqui; use a frase da Ferramenta 2)</t>
        </is>
      </c>
      <c r="D7" s="70" t="inlineStr">
        <is>
          <t>RELACIONAMENTO
Que relação cada segmento espera? (pessoal, WhatsApp, autoatendimento, comunidade)</t>
        </is>
      </c>
      <c r="E7" s="70" t="inlineStr">
        <is>
          <t>SEGMENTOS DE CLIENTES
Para quem criamos valor? Quais são os clientes mais importantes? (os A da Ferramenta 3)</t>
        </is>
      </c>
    </row>
    <row r="8" ht="120" customHeight="1" s="47">
      <c r="A8" s="71" t="n"/>
      <c r="B8" s="71" t="n"/>
      <c r="C8" s="71" t="n"/>
      <c r="D8" s="71" t="n"/>
      <c r="E8" s="71" t="n"/>
    </row>
    <row r="9" ht="51.75" customHeight="1" s="47">
      <c r="A9" s="72" t="n"/>
      <c r="B9" s="70" t="inlineStr">
        <is>
          <t>RECURSOS-CHAVE
Que ativos são indispensáveis? (físicos, humanos, intelectuais, financeiros; o que você já tem e pode aproveitar)</t>
        </is>
      </c>
      <c r="C9" s="72" t="n"/>
      <c r="D9" s="70" t="inlineStr">
        <is>
          <t>CANAIS
Como alcançamos e entregamos aos segmentos? (comunicação, distribuição, venda; a jornada da Ferramenta 2)</t>
        </is>
      </c>
      <c r="E9" s="72" t="n"/>
    </row>
    <row r="10" ht="60" customHeight="1" s="47">
      <c r="A10" s="72" t="n"/>
      <c r="B10" s="71" t="n"/>
      <c r="C10" s="72" t="n"/>
      <c r="D10" s="71" t="n"/>
      <c r="E10" s="72" t="n"/>
    </row>
    <row r="11" ht="60" customHeight="1" s="47">
      <c r="A11" s="73" t="n"/>
      <c r="B11" s="73" t="n"/>
      <c r="C11" s="73" t="n"/>
      <c r="D11" s="73" t="n"/>
      <c r="E11" s="73" t="n"/>
    </row>
    <row r="12" ht="51.75" customHeight="1" s="47">
      <c r="A12" s="70" t="inlineStr">
        <is>
          <t>ESTRUTURA DE CUSTOS
Quais os principais custos? Fixos vs. variáveis; o que ganha escala. (os totais da Ferramenta 1)</t>
        </is>
      </c>
      <c r="B12" s="74" t="n"/>
      <c r="C12" s="64" t="n"/>
      <c r="D12" s="70" t="inlineStr">
        <is>
          <t>FONTES DE RECEITA
Por qual valor os clientes pagam de verdade? Como pagam? (venda, assinatura, comissão) · Dica Brasil: desconte os 'pedágios', MDR do cartão, antecipação, comissão de marketplace e impostos</t>
        </is>
      </c>
      <c r="E12" s="64" t="n"/>
    </row>
    <row r="13" ht="90" customHeight="1" s="47">
      <c r="A13" s="71" t="n"/>
      <c r="B13" s="75" t="n"/>
      <c r="C13" s="76" t="n"/>
      <c r="D13" s="71" t="n"/>
      <c r="E13" s="76" t="n"/>
    </row>
    <row r="14"/>
    <row r="15" ht="21.75" customHeight="1" s="47">
      <c r="A15" s="50" t="inlineStr">
        <is>
          <t>EXEMPLO PREENCHIDO  ·  uma contabilidade para clínicas (para você ver o nível de detalhe)</t>
        </is>
      </c>
    </row>
    <row r="16" ht="18" customHeight="1" s="47">
      <c r="A16" s="77" t="inlineStr">
        <is>
          <t>PARCERIAS</t>
        </is>
      </c>
      <c r="B16" s="78" t="inlineStr">
        <is>
          <t>Contador parceiro para folha; Sebrae (consultoria); fintech de cobrança (Asaas); 2 dentistas influenciadores</t>
        </is>
      </c>
      <c r="C16" s="74" t="n"/>
      <c r="D16" s="74" t="n"/>
      <c r="E16" s="74" t="n"/>
    </row>
    <row r="17" ht="18" customHeight="1" s="47">
      <c r="A17" s="77" t="inlineStr">
        <is>
          <t>ATIVIDADES</t>
        </is>
      </c>
      <c r="B17" s="78" t="inlineStr">
        <is>
          <t>Fechamento mensal; checklist de obrigações; atendimento no WhatsApp em 1h; conteúdo mensal</t>
        </is>
      </c>
      <c r="C17" s="74" t="n"/>
      <c r="D17" s="74" t="n"/>
      <c r="E17" s="74" t="n"/>
    </row>
    <row r="18" ht="18" customHeight="1" s="47">
      <c r="A18" s="77" t="inlineStr">
        <is>
          <t>PROPOSTA DE VALOR</t>
        </is>
      </c>
      <c r="B18" s="78" t="inlineStr">
        <is>
          <t>Para clínicas com 2 a 5 cadeiras, a contabilidade que responde em 1h e garante zero multa por atraso</t>
        </is>
      </c>
      <c r="C18" s="74" t="n"/>
      <c r="D18" s="74" t="n"/>
      <c r="E18" s="74" t="n"/>
    </row>
    <row r="19" ht="18" customHeight="1" s="47">
      <c r="A19" s="77" t="inlineStr">
        <is>
          <t>RELACIONAMENTO</t>
        </is>
      </c>
      <c r="B19" s="78" t="inlineStr">
        <is>
          <t>Responsável fixo por cliente; grupo de WhatsApp; visita trimestral</t>
        </is>
      </c>
      <c r="C19" s="74" t="n"/>
      <c r="D19" s="74" t="n"/>
      <c r="E19" s="74" t="n"/>
    </row>
    <row r="20" ht="18" customHeight="1" s="47">
      <c r="A20" s="77" t="inlineStr">
        <is>
          <t>SEGMENTOS</t>
        </is>
      </c>
      <c r="B20" s="78" t="inlineStr">
        <is>
          <t>Clínicas odontológicas de 2 a 5 cadeiras no DF (principal); clínicas de estética (secundário)</t>
        </is>
      </c>
      <c r="C20" s="74" t="n"/>
      <c r="D20" s="74" t="n"/>
      <c r="E20" s="74" t="n"/>
    </row>
    <row r="21" ht="18" customHeight="1" s="47">
      <c r="A21" s="77" t="inlineStr">
        <is>
          <t>RECURSOS</t>
        </is>
      </c>
      <c r="B21" s="78" t="inlineStr">
        <is>
          <t>Equipe de 3 (1 CLT + 2 PJ); sistema contábil; base de 60 clientes; marca registrada</t>
        </is>
      </c>
      <c r="C21" s="74" t="n"/>
      <c r="D21" s="74" t="n"/>
      <c r="E21" s="74" t="n"/>
    </row>
    <row r="22" ht="18" customHeight="1" s="47">
      <c r="A22" s="77" t="inlineStr">
        <is>
          <t>CANAIS</t>
        </is>
      </c>
      <c r="B22" s="78" t="inlineStr">
        <is>
          <t>Indicação de dentistas; Google Maps; Instagram; WhatsApp para venda e pós-venda</t>
        </is>
      </c>
      <c r="C22" s="74" t="n"/>
      <c r="D22" s="74" t="n"/>
      <c r="E22" s="74" t="n"/>
    </row>
    <row r="23" ht="18" customHeight="1" s="47">
      <c r="A23" s="77" t="inlineStr">
        <is>
          <t>CUSTOS</t>
        </is>
      </c>
      <c r="B23" s="78" t="inlineStr">
        <is>
          <t>Fixos: equipe R$ 9.800, sistema R$ 600, aluguel R$ 1.500 · Variáveis: Simples 6%, cartão 3%</t>
        </is>
      </c>
      <c r="C23" s="74" t="n"/>
      <c r="D23" s="74" t="n"/>
      <c r="E23" s="74" t="n"/>
    </row>
    <row r="24" ht="18" customHeight="1" s="47">
      <c r="A24" s="77" t="inlineStr">
        <is>
          <t>RECEITAS</t>
        </is>
      </c>
      <c r="B24" s="78" t="inlineStr">
        <is>
          <t>Mensalidade R$ 650 (Pix com 5%; ou cartão 12x); implantação R$ 900; folha por funcionário R$ 40</t>
        </is>
      </c>
      <c r="C24" s="74" t="n"/>
      <c r="D24" s="74" t="n"/>
      <c r="E24" s="74" t="n"/>
    </row>
    <row r="25"/>
    <row r="26" ht="21.75" customHeight="1" s="47">
      <c r="A26" s="50" t="inlineStr">
        <is>
          <t>TESTE DE COERÊNCIA  ·  o canvas bate com as outras ferramentas?</t>
        </is>
      </c>
    </row>
    <row r="27" ht="33.75" customHeight="1" s="47">
      <c r="A27" s="60" t="inlineStr">
        <is>
          <t>A PROPOSTA DE VALOR é a mesma promessa da frase de posicionamento (Ferramenta 2)?</t>
        </is>
      </c>
      <c r="B27" s="74" t="n"/>
      <c r="C27" s="64" t="n"/>
      <c r="D27" s="79" t="n"/>
      <c r="E27" s="66" t="inlineStr">
        <is>
          <t>Se não, uma das duas está errada. Quase sempre é o canvas que ficou genérico.</t>
        </is>
      </c>
    </row>
    <row r="28" ht="33.75" customHeight="1" s="47">
      <c r="A28" s="60" t="inlineStr">
        <is>
          <t>Os SEGMENTOS são os clientes A da carteira (Ferramenta 3)?</t>
        </is>
      </c>
      <c r="B28" s="74" t="n"/>
      <c r="C28" s="64" t="n"/>
      <c r="D28" s="79" t="n"/>
      <c r="E28" s="66" t="inlineStr">
        <is>
          <t>Se os A são outro perfil, o canvas descreve o negócio que você gostaria de ter, não o que tem.</t>
        </is>
      </c>
    </row>
    <row r="29" ht="33.75" customHeight="1" s="47">
      <c r="A29" s="60" t="inlineStr">
        <is>
          <t>As FONTES DE RECEITA descontam impostos, cartão e comissões (Ferramenta 1)?</t>
        </is>
      </c>
      <c r="B29" s="74" t="n"/>
      <c r="C29" s="64" t="n"/>
      <c r="D29" s="79" t="n"/>
      <c r="E29" s="66" t="inlineStr">
        <is>
          <t>Dica Brasil: um negócio 'lucrativo' no papel perde a margem inteira nos pedágios.</t>
        </is>
      </c>
    </row>
    <row r="30" ht="33.75" customHeight="1" s="47">
      <c r="A30" s="60" t="inlineStr">
        <is>
          <t>A ESTRUTURA DE CUSTOS cabe na margem de contribuição (Ferramenta 1)?</t>
        </is>
      </c>
      <c r="B30" s="74" t="n"/>
      <c r="C30" s="64" t="n"/>
      <c r="D30" s="79" t="n"/>
      <c r="E30" s="66" t="inlineStr">
        <is>
          <t>Custos fixos maiores que a margem = modelo que não fecha, por mais bonito que seja.</t>
        </is>
      </c>
    </row>
    <row r="31"/>
    <row r="32"/>
    <row r="33" ht="18" customHeight="1" s="47">
      <c r="A33" s="67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9">
    <mergeCell ref="A15:E15"/>
    <mergeCell ref="E8:E11"/>
    <mergeCell ref="A27:C27"/>
    <mergeCell ref="A1:E1"/>
    <mergeCell ref="B24:E24"/>
    <mergeCell ref="B5:E5"/>
    <mergeCell ref="B20:E20"/>
    <mergeCell ref="A12:C12"/>
    <mergeCell ref="B4:E4"/>
    <mergeCell ref="D13:E13"/>
    <mergeCell ref="B16:E16"/>
    <mergeCell ref="B10:B11"/>
    <mergeCell ref="A29:C29"/>
    <mergeCell ref="B22:E22"/>
    <mergeCell ref="A28:C28"/>
    <mergeCell ref="B18:E18"/>
    <mergeCell ref="A13:C13"/>
    <mergeCell ref="A26:E26"/>
    <mergeCell ref="A2:E2"/>
    <mergeCell ref="A8:A11"/>
    <mergeCell ref="C8:C11"/>
    <mergeCell ref="B21:E21"/>
    <mergeCell ref="A33:E33"/>
    <mergeCell ref="A30:C30"/>
    <mergeCell ref="D12:E12"/>
    <mergeCell ref="B17:E17"/>
    <mergeCell ref="B23:E23"/>
    <mergeCell ref="D10:D11"/>
    <mergeCell ref="B19:E19"/>
  </mergeCells>
  <conditionalFormatting sqref="D27:D30">
    <cfRule type="expression" rank="0" priority="2" equalAverage="0" aboveAverage="0" dxfId="3" text="" percent="0" bottom="0">
      <formula>D27="SIM"</formula>
    </cfRule>
    <cfRule type="expression" rank="0" priority="3" equalAverage="0" aboveAverage="0" dxfId="4" text="" percent="0" bottom="0">
      <formula>D27="NÃO"</formula>
    </cfRule>
    <cfRule type="expression" rank="0" priority="4" equalAverage="0" aboveAverage="0" dxfId="5" text="" percent="0" bottom="0">
      <formula>D27="Ainda não sei"</formula>
    </cfRule>
  </conditionalFormatting>
  <dataValidations count="4">
    <dataValidation sqref="D27" showDropDown="0" showInputMessage="0" showErrorMessage="0" allowBlank="1" errorTitle="Valor inválido" error="Escolha uma opção da lista." type="list" errorStyle="stop" operator="between">
      <formula1>"SIM,NÃO,Ainda não sei"</formula1>
      <formula2>0</formula2>
    </dataValidation>
    <dataValidation sqref="D28" showDropDown="0" showInputMessage="0" showErrorMessage="0" allowBlank="1" errorTitle="Valor inválido" error="Escolha uma opção da lista." type="list" errorStyle="stop" operator="between">
      <formula1>"SIM,NÃO,Ainda não sei"</formula1>
      <formula2>0</formula2>
    </dataValidation>
    <dataValidation sqref="D29" showDropDown="0" showInputMessage="0" showErrorMessage="0" allowBlank="1" errorTitle="Valor inválido" error="Escolha uma opção da lista." type="list" errorStyle="stop" operator="between">
      <formula1>"SIM,NÃO,Ainda não sei"</formula1>
      <formula2>0</formula2>
    </dataValidation>
    <dataValidation sqref="D30" showDropDown="0" showInputMessage="0" showErrorMessage="0" allowBlank="1" errorTitle="Valor inválido" error="Escolha uma opção da lista." type="list" errorStyle="stop" operator="between">
      <formula1>"SIM,NÃO,Ainda não sei"</formula1>
      <formula2>0</formula2>
    </dataValidation>
  </dataValidations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D2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2" customWidth="1" style="46" min="1" max="4"/>
    <col width="3" customWidth="1" style="46" min="5" max="5"/>
  </cols>
  <sheetData>
    <row r="1" ht="30" customHeight="1" s="47">
      <c r="A1" s="48" t="inlineStr">
        <is>
          <t>2 · SWOT  ·  o jogo atual antes de decidir a jogada</t>
        </is>
      </c>
    </row>
    <row r="2" ht="34.5" customHeight="1" s="47">
      <c r="A2" s="49" t="inlineStr">
        <is>
          <t>Quatro quadrantes; preencha só o que é verdade hoje, não o que você gostaria que fosse. Depois cruze: força com oportunidade é onde atacar; fraqueza com ameaça é o que proteger.</t>
        </is>
      </c>
    </row>
    <row r="3"/>
    <row r="4" ht="30.75" customHeight="1" s="47">
      <c r="A4" s="68" t="inlineStr">
        <is>
          <t>O QUE VOCÊ GANHA AQUI</t>
        </is>
      </c>
      <c r="B4" s="69" t="inlineStr">
        <is>
          <t>Uma leitura honesta de dentro (forças e fraquezas) e de fora (oportunidades e ameaças), transformada em duas decisões: onde atacar e o que proteger.</t>
        </is>
      </c>
    </row>
    <row r="5" ht="16.5" customHeight="1" s="47">
      <c r="A5" s="68" t="inlineStr">
        <is>
          <t>COMO PREENCHER</t>
        </is>
      </c>
      <c r="B5" s="69" t="inlineStr">
        <is>
          <t>3 itens por quadrante, específicos (com número ou fato). Uma linha de exemplo em cada quadrante. Depois o cruzamento.  ·  ⏱ 20 min</t>
        </is>
      </c>
    </row>
    <row r="6"/>
    <row r="7" ht="21.75" customHeight="1" s="47">
      <c r="A7" s="50" t="inlineStr">
        <is>
          <t>1 · OS QUATRO QUADRANTES</t>
        </is>
      </c>
    </row>
    <row r="8" ht="57.75" customHeight="1" s="47">
      <c r="A8" s="70" t="inlineStr">
        <is>
          <t>FORÇAS  ·  dentro, a favor
O que você tem que o concorrente não tem: ativos, carteira, marca, equipe, prazo, acesso.</t>
        </is>
      </c>
      <c r="B8" s="70" t="inlineStr">
        <is>
          <t>FRAQUEZAS  ·  dentro, contra
O que te segura: caixa curto, dependência do dono, sem processo, sem marca registrada.</t>
        </is>
      </c>
      <c r="C8" s="70" t="inlineStr">
        <is>
          <t>OPORTUNIDADES  ·  fora, a favor
Movimento do mercado: reclamação recorrente dos líderes, lei nova, tendência no Google Trends, bairro crescendo.</t>
        </is>
      </c>
      <c r="D8" s="70" t="inlineStr">
        <is>
          <t>AMEAÇAS  ·  fora, contra
Concorrente novo, substituto barato, fornecedor único, mudança de regra, plataforma que sobe a comissão.</t>
        </is>
      </c>
    </row>
    <row r="9" ht="33.75" customHeight="1" s="47">
      <c r="A9" s="66" t="inlineStr">
        <is>
          <t>Ex.: 60 clientes ativos e 12 anos de mercado; resposta em 1h</t>
        </is>
      </c>
      <c r="B9" s="66" t="inlineStr">
        <is>
          <t>Ex.: 70% da receita depende do sócio atender; sem marca registrada</t>
        </is>
      </c>
      <c r="C9" s="66" t="inlineStr">
        <is>
          <t>Ex.: Líderes com nota 5,8 no Reclame Aqui por demora; 40 clínicas novas no DF em 2025</t>
        </is>
      </c>
      <c r="D9" s="66" t="inlineStr">
        <is>
          <t>Ex.: Plataforma X lançou plano 'contabilidade por R$ 99'</t>
        </is>
      </c>
    </row>
    <row r="10" ht="39.75" customHeight="1" s="47">
      <c r="A10" s="80" t="n"/>
      <c r="B10" s="80" t="n"/>
      <c r="C10" s="80" t="n"/>
      <c r="D10" s="80" t="n"/>
    </row>
    <row r="11" ht="39.75" customHeight="1" s="47">
      <c r="A11" s="80" t="n"/>
      <c r="B11" s="80" t="n"/>
      <c r="C11" s="80" t="n"/>
      <c r="D11" s="80" t="n"/>
    </row>
    <row r="12" ht="39.75" customHeight="1" s="47">
      <c r="A12" s="80" t="n"/>
      <c r="B12" s="80" t="n"/>
      <c r="C12" s="80" t="n"/>
      <c r="D12" s="80" t="n"/>
    </row>
    <row r="13"/>
    <row r="14" ht="21.75" customHeight="1" s="47">
      <c r="A14" s="50" t="inlineStr">
        <is>
          <t>2 · O CRUZAMENTO  ·  a jogada</t>
        </is>
      </c>
    </row>
    <row r="15" ht="18" customHeight="1" s="47">
      <c r="A15" s="58" t="inlineStr">
        <is>
          <t>💡 Uma força que encontra uma oportunidade é onde você ATACA nos próximos 90 dias. Uma fraqueza exposta a uma ameaça é o que você PROTEGE antes de crescer.</t>
        </is>
      </c>
    </row>
    <row r="16" ht="48" customHeight="1" s="47">
      <c r="A16" s="60" t="inlineStr">
        <is>
          <t>ATACAR  ·  força + oportunidade =</t>
        </is>
      </c>
      <c r="B16" s="80" t="n"/>
      <c r="C16" s="76" t="n"/>
      <c r="D16" s="66" t="inlineStr">
        <is>
          <t>Ex.: 'Nossa resposta em 1h (força) contra a demora dos líderes (oportunidade): campanha 'contabilidade que responde' para as 40 clínicas novas'.</t>
        </is>
      </c>
    </row>
    <row r="17" ht="39.75" customHeight="1" s="47">
      <c r="A17" s="60" t="inlineStr">
        <is>
          <t>ATACAR  ·  segunda opção</t>
        </is>
      </c>
      <c r="B17" s="80" t="n"/>
      <c r="C17" s="76" t="n"/>
      <c r="D17" s="66" t="n"/>
    </row>
    <row r="18" ht="48" customHeight="1" s="47">
      <c r="A18" s="60" t="inlineStr">
        <is>
          <t>PROTEGER  ·  fraqueza + ameaça =</t>
        </is>
      </c>
      <c r="B18" s="80" t="n"/>
      <c r="C18" s="76" t="n"/>
      <c r="D18" s="66" t="inlineStr">
        <is>
          <t>Ex.: 'Dependência do sócio (fraqueza) + concorrente barato (ameaça): padronizar o atendimento para a equipe segurar o cliente sem o sócio'.</t>
        </is>
      </c>
    </row>
    <row r="19" ht="39.75" customHeight="1" s="47">
      <c r="A19" s="60" t="inlineStr">
        <is>
          <t>PROTEGER  ·  segunda opção</t>
        </is>
      </c>
      <c r="B19" s="80" t="n"/>
      <c r="C19" s="76" t="n"/>
      <c r="D19" s="66" t="n"/>
    </row>
    <row r="20" ht="43.5" customHeight="1" s="47">
      <c r="A20" s="60" t="inlineStr">
        <is>
          <t>A prioridade dos próximos 90 dias (atacar ou proteger primeiro? qual?)</t>
        </is>
      </c>
      <c r="B20" s="80" t="n"/>
      <c r="C20" s="76" t="n"/>
      <c r="D20" s="66" t="inlineStr">
        <is>
          <t>Regra: se a fraqueza pode derrubar a empresa, proteja primeiro. Se não, ataque.</t>
        </is>
      </c>
    </row>
    <row r="21"/>
    <row r="22"/>
    <row r="23" ht="18" customHeight="1" s="47">
      <c r="A23" s="67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3">
    <mergeCell ref="A1:D1"/>
    <mergeCell ref="A23:D23"/>
    <mergeCell ref="B5:D5"/>
    <mergeCell ref="B16:C16"/>
    <mergeCell ref="B19:C19"/>
    <mergeCell ref="B20:C20"/>
    <mergeCell ref="B4:D4"/>
    <mergeCell ref="A15:D15"/>
    <mergeCell ref="A7:D7"/>
    <mergeCell ref="A2:D2"/>
    <mergeCell ref="B17:C17"/>
    <mergeCell ref="B18:C18"/>
    <mergeCell ref="A14:D14"/>
  </mergeCells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1"/>
  </sheetPr>
  <dimension ref="A1:G2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6" customWidth="1" style="46" min="1" max="1"/>
    <col width="46" customWidth="1" style="46" min="2" max="2"/>
    <col width="14" customWidth="1" style="46" min="3" max="3"/>
    <col width="8" customWidth="1" style="46" min="4" max="5"/>
    <col width="36" customWidth="1" style="46" min="6" max="7"/>
    <col width="3" customWidth="1" style="46" min="8" max="8"/>
  </cols>
  <sheetData>
    <row r="1" ht="30" customHeight="1" s="47">
      <c r="A1" s="48" t="inlineStr">
        <is>
          <t>3 · AS 5 FORÇAS DO SEU MERCADO  ·  quem está te apertando (Porter)</t>
        </is>
      </c>
    </row>
    <row r="2" ht="21" customHeight="1" s="47">
      <c r="A2" s="49" t="inlineStr">
        <is>
          <t>Pontue a pressão de cada força (Baixa / Média / Alta) e traduza em ação. Pressão alta pede defesa; pressão baixa é a janela para atacar.</t>
        </is>
      </c>
    </row>
    <row r="3"/>
    <row r="4" ht="16.5" customHeight="1" s="47">
      <c r="A4" s="68" t="inlineStr">
        <is>
          <t>O QUE VOCÊ GANHA AQUI</t>
        </is>
      </c>
      <c r="B4" s="69" t="inlineStr">
        <is>
          <t>Um mapa das pressões do mercado, a pontuação total e as 2 forças que mais apertam, identificadas automaticamente.</t>
        </is>
      </c>
    </row>
    <row r="5" ht="16.5" customHeight="1" s="47">
      <c r="A5" s="68" t="inlineStr">
        <is>
          <t>COMO PREENCHER</t>
        </is>
      </c>
      <c r="B5" s="69" t="inlineStr">
        <is>
          <t>Leia as perguntas-guia, escolha a pressão na lista e escreva o que isso significa hoje e a sua defesa (ou ataque).  ·  ⏱ 15 min</t>
        </is>
      </c>
    </row>
    <row r="6"/>
    <row r="7" ht="21.75" customHeight="1" s="47">
      <c r="A7" s="50" t="inlineStr">
        <is>
          <t>1 · AVALIE CADA FORÇA</t>
        </is>
      </c>
    </row>
    <row r="8" ht="19.5" customHeight="1" s="47">
      <c r="A8" s="59" t="inlineStr">
        <is>
          <t>Força</t>
        </is>
      </c>
      <c r="B8" s="59" t="inlineStr">
        <is>
          <t>Perguntas-guia</t>
        </is>
      </c>
      <c r="C8" s="59" t="inlineStr">
        <is>
          <t>Pressão</t>
        </is>
      </c>
      <c r="D8" s="59" t="inlineStr">
        <is>
          <t>Pontos</t>
        </is>
      </c>
      <c r="E8" s="59" t="inlineStr">
        <is>
          <t>Ordem</t>
        </is>
      </c>
      <c r="F8" s="59" t="inlineStr">
        <is>
          <t>O que isso significa hoje (fato)</t>
        </is>
      </c>
      <c r="G8" s="59" t="inlineStr">
        <is>
          <t>Sua defesa ou ataque</t>
        </is>
      </c>
    </row>
    <row r="9" ht="51.75" customHeight="1" s="47">
      <c r="A9" s="60" t="inlineStr">
        <is>
          <t>Rivalidade entre concorrentes</t>
        </is>
      </c>
      <c r="B9" s="61" t="inlineStr">
        <is>
          <t>Quantos concorrentes diretos? Brigam por preço? Há um líder claro? O mercado cresce ou está parado?</t>
        </is>
      </c>
      <c r="C9" s="79" t="n"/>
      <c r="D9" s="81">
        <f>IF(C9="Alta",3,IF(C9="Média",2,IF(C9="Baixa",1,0)))</f>
        <v/>
      </c>
      <c r="E9" s="81">
        <f>IF(D9=0,"",RANK(D9,$D$9:$D$13,0)+COUNTIF($D$9:D9,D9)-1)</f>
        <v/>
      </c>
      <c r="F9" s="80" t="n"/>
      <c r="G9" s="80" t="n"/>
    </row>
    <row r="10" ht="51.75" customHeight="1" s="47">
      <c r="A10" s="60" t="inlineStr">
        <is>
          <t>Novos entrantes</t>
        </is>
      </c>
      <c r="B10" s="61" t="inlineStr">
        <is>
          <t>É fácil abrir um negócio igual ao seu? Precisa de licença, capital, marca, carteira? Franquias ou plataformas estão entrando?</t>
        </is>
      </c>
      <c r="C10" s="79" t="n"/>
      <c r="D10" s="81">
        <f>IF(C10="Alta",3,IF(C10="Média",2,IF(C10="Baixa",1,0)))</f>
        <v/>
      </c>
      <c r="E10" s="81">
        <f>IF(D10=0,"",RANK(D10,$D$9:$D$13,0)+COUNTIF($D$9:D10,D10)-1)</f>
        <v/>
      </c>
      <c r="F10" s="80" t="n"/>
      <c r="G10" s="80" t="n"/>
    </row>
    <row r="11" ht="51.75" customHeight="1" s="47">
      <c r="A11" s="60" t="inlineStr">
        <is>
          <t>Poder dos fornecedores</t>
        </is>
      </c>
      <c r="B11" s="61" t="inlineStr">
        <is>
          <t>Você depende de um fornecedor? Ele sobe preço e você aceita? Tem alternativa? (inclui plataformas: iFood, Meta, marketplace)</t>
        </is>
      </c>
      <c r="C11" s="79" t="n"/>
      <c r="D11" s="81">
        <f>IF(C11="Alta",3,IF(C11="Média",2,IF(C11="Baixa",1,0)))</f>
        <v/>
      </c>
      <c r="E11" s="81">
        <f>IF(D11=0,"",RANK(D11,$D$9:$D$13,0)+COUNTIF($D$9:D11,D11)-1)</f>
        <v/>
      </c>
      <c r="F11" s="80" t="n"/>
      <c r="G11" s="80" t="n"/>
    </row>
    <row r="12" ht="51.75" customHeight="1" s="47">
      <c r="A12" s="60" t="inlineStr">
        <is>
          <t>Poder dos compradores</t>
        </is>
      </c>
      <c r="B12" s="61" t="inlineStr">
        <is>
          <t>Poucos clientes grandes ditam preço? O cliente troca fácil? Ele compara em 2 cliques? (veja a concentração na Ferramenta 3)</t>
        </is>
      </c>
      <c r="C12" s="79" t="n"/>
      <c r="D12" s="81">
        <f>IF(C12="Alta",3,IF(C12="Média",2,IF(C12="Baixa",1,0)))</f>
        <v/>
      </c>
      <c r="E12" s="81">
        <f>IF(D12=0,"",RANK(D12,$D$9:$D$13,0)+COUNTIF($D$9:D12,D12)-1)</f>
        <v/>
      </c>
      <c r="F12" s="80" t="n"/>
      <c r="G12" s="80" t="n"/>
    </row>
    <row r="13" ht="51.75" customHeight="1" s="47">
      <c r="A13" s="60" t="inlineStr">
        <is>
          <t>Substitutos</t>
        </is>
      </c>
      <c r="B13" s="61" t="inlineStr">
        <is>
          <t>De que outra forma o cliente resolve o mesmo problema? (fazer sozinho, app, informal, não fazer nada)</t>
        </is>
      </c>
      <c r="C13" s="79" t="n"/>
      <c r="D13" s="81">
        <f>IF(C13="Alta",3,IF(C13="Média",2,IF(C13="Baixa",1,0)))</f>
        <v/>
      </c>
      <c r="E13" s="81">
        <f>IF(D13=0,"",RANK(D13,$D$9:$D$13,0)+COUNTIF($D$9:D13,D13)-1)</f>
        <v/>
      </c>
      <c r="F13" s="80" t="n"/>
      <c r="G13" s="80" t="n"/>
    </row>
    <row r="14" ht="30.75" customHeight="1" s="47">
      <c r="A14" s="60" t="inlineStr">
        <is>
          <t>Pressão total do mercado (5 a 15)</t>
        </is>
      </c>
      <c r="B14" s="64" t="n"/>
      <c r="C14" s="82">
        <f>SUM(D9:D13)</f>
        <v/>
      </c>
      <c r="D14" s="64" t="n"/>
      <c r="E14" s="66" t="inlineStr">
        <is>
          <t>5–8: mercado confortável, atacar. 9–11: escolher bem onde competir. 12–15: mercado hostil, diferenciação ou foco, nunca preço.</t>
        </is>
      </c>
      <c r="F14" s="74" t="n"/>
      <c r="G14" s="64" t="n"/>
    </row>
    <row r="15"/>
    <row r="16" ht="21.75" customHeight="1" s="47">
      <c r="A16" s="50" t="inlineStr">
        <is>
          <t>2 · AS 2 FORÇAS QUE MAIS TE APERTAM  ·  calculado</t>
        </is>
      </c>
    </row>
    <row r="17" ht="18" customHeight="1" s="47">
      <c r="A17" s="58" t="inlineStr">
        <is>
          <t>💡 Leve as duas para a aba 5 ESCOLHAS: a defesa contra elas costuma ser o que você PARA de fazer ou o quadrante da Ansoff que você evita.</t>
        </is>
      </c>
    </row>
    <row r="18" ht="19.5" customHeight="1" s="47">
      <c r="A18" s="60" t="inlineStr">
        <is>
          <t>Força nº 1</t>
        </is>
      </c>
      <c r="B18" s="83">
        <f>IF(COUNT(E9:E13)=0,"pontue as forças",INDEX(A9:A13,MATCH(1,E9:E13,0)))</f>
        <v/>
      </c>
      <c r="C18" s="66" t="n"/>
      <c r="D18" s="74" t="n"/>
      <c r="E18" s="74" t="n"/>
      <c r="F18" s="74" t="n"/>
      <c r="G18" s="64" t="n"/>
    </row>
    <row r="19" ht="19.5" customHeight="1" s="47">
      <c r="A19" s="60" t="inlineStr">
        <is>
          <t>Força nº 2</t>
        </is>
      </c>
      <c r="B19" s="83">
        <f>IF(COUNT(E9:E13)&lt;2,"",INDEX(A9:A13,MATCH(2,E9:E13,0)))</f>
        <v/>
      </c>
      <c r="C19" s="66" t="n"/>
      <c r="D19" s="74" t="n"/>
      <c r="E19" s="74" t="n"/>
      <c r="F19" s="74" t="n"/>
      <c r="G19" s="64" t="n"/>
    </row>
    <row r="20" ht="49.5" customHeight="1" s="47">
      <c r="A20" s="84">
        <f>IF(C14=0,"Pontue as cinco forças para ver a leitura.","Pressão total: "&amp;C14&amp;" de 15. "&amp;IF(C14&gt;=12,"Mercado hostil: competir por preço aqui é suicídio. O caminho é diferenciação ou foco num nicho onde as forças pesam menos.",IF(C14&gt;=9,"Pressão média: há espaço, mas só para quem escolhe bem onde competir (aba 4).","Mercado confortável: janela para atacar antes que alguém perceba."))&amp;" As forças que mais apertam são "&amp;B18&amp;IF(B19&lt;&gt;""," e "&amp;B19,"")&amp;".")</f>
        <v/>
      </c>
      <c r="B20" s="74" t="n"/>
      <c r="C20" s="74" t="n"/>
      <c r="D20" s="74" t="n"/>
      <c r="E20" s="74" t="n"/>
      <c r="F20" s="74" t="n"/>
      <c r="G20" s="64" t="n"/>
    </row>
    <row r="21"/>
    <row r="22"/>
    <row r="23" ht="18" customHeight="1" s="47">
      <c r="A23" s="67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4">
    <mergeCell ref="A1:G1"/>
    <mergeCell ref="A17:G17"/>
    <mergeCell ref="E14:G14"/>
    <mergeCell ref="B5:G5"/>
    <mergeCell ref="A20:G20"/>
    <mergeCell ref="B4:G4"/>
    <mergeCell ref="A2:G2"/>
    <mergeCell ref="A14:B14"/>
    <mergeCell ref="C14:D14"/>
    <mergeCell ref="A7:G7"/>
    <mergeCell ref="A16:G16"/>
    <mergeCell ref="C19:G19"/>
    <mergeCell ref="C18:G18"/>
    <mergeCell ref="A23:G23"/>
  </mergeCells>
  <conditionalFormatting sqref="C9:C13">
    <cfRule type="expression" rank="0" priority="2" equalAverage="0" aboveAverage="0" dxfId="3" text="" percent="0" bottom="0">
      <formula>C9="Baixa"</formula>
    </cfRule>
    <cfRule type="expression" rank="0" priority="3" equalAverage="0" aboveAverage="0" dxfId="5" text="" percent="0" bottom="0">
      <formula>C9="Média"</formula>
    </cfRule>
    <cfRule type="expression" rank="0" priority="4" equalAverage="0" aboveAverage="0" dxfId="4" text="" percent="0" bottom="0">
      <formula>C9="Alta"</formula>
    </cfRule>
  </conditionalFormatting>
  <conditionalFormatting sqref="C14">
    <cfRule type="cellIs" rank="0" priority="5" equalAverage="0" operator="lessThanOrEqual" aboveAverage="0" dxfId="0" text="" percent="0" bottom="0">
      <formula>8</formula>
    </cfRule>
    <cfRule type="cellIs" rank="0" priority="6" equalAverage="0" operator="between" aboveAverage="0" dxfId="1" text="" percent="0" bottom="0">
      <formula>8</formula>
      <formula>11</formula>
    </cfRule>
    <cfRule type="cellIs" rank="0" priority="7" equalAverage="0" operator="greaterThan" aboveAverage="0" dxfId="2" text="" percent="0" bottom="0">
      <formula>11</formula>
    </cfRule>
  </conditionalFormatting>
  <dataValidations count="1">
    <dataValidation sqref="C9:C13" showDropDown="0" showInputMessage="0" showErrorMessage="0" allowBlank="1" errorTitle="Valor inválido" error="Escolha uma opção da lista." type="list" errorStyle="stop" operator="between">
      <formula1>"Baixa,Média,Alta"</formula1>
      <formula2>0</formula2>
    </dataValidation>
  </dataValidations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1"/>
  </sheetPr>
  <dimension ref="A1:D27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0" customWidth="1" style="46" min="1" max="1"/>
    <col width="52" customWidth="1" style="46" min="2" max="2"/>
    <col width="14" customWidth="1" style="46" min="3" max="3"/>
    <col width="50" customWidth="1" style="46" min="4" max="4"/>
    <col width="3" customWidth="1" style="46" min="5" max="5"/>
  </cols>
  <sheetData>
    <row r="1" ht="30" customHeight="1" s="47">
      <c r="A1" s="48" t="inlineStr">
        <is>
          <t>4 · POSICIONAMENTO  ·  onde você decide vencer (Porter)</t>
        </is>
      </c>
    </row>
    <row r="2" ht="34.5" customHeight="1" s="47">
      <c r="A2" s="49" t="inlineStr">
        <is>
          <t>A essência da estratégia é escolher o que NÃO fazer. Três caminhos genéricos: ser diferente, ser o mais barato, ou servir poucos muito bem. Quem tenta os três ao mesmo tempo fica no meio, e o meio não tem margem.</t>
        </is>
      </c>
    </row>
    <row r="3"/>
    <row r="4" ht="30.75" customHeight="1" s="47">
      <c r="A4" s="68" t="inlineStr">
        <is>
          <t>O QUE VOCÊ GANHA AQUI</t>
        </is>
      </c>
      <c r="B4" s="69" t="inlineStr">
        <is>
          <t>A estratégia escolhida com o que ela exige e proíbe, a declaração de posicionamento em 4 linhas e o teste de coerência com as outras ferramentas.</t>
        </is>
      </c>
    </row>
    <row r="5" ht="30.75" customHeight="1" s="47">
      <c r="A5" s="68" t="inlineStr">
        <is>
          <t>COMO PREENCHER</t>
        </is>
      </c>
      <c r="B5" s="69" t="inlineStr">
        <is>
          <t>Escolha a estratégia na lista (a planilha mostra o que ela exige). Depois complete as 4 linhas e responda aos testes.  ·  ⏱ 15 min</t>
        </is>
      </c>
    </row>
    <row r="6"/>
    <row r="7" ht="21.75" customHeight="1" s="47">
      <c r="A7" s="50" t="inlineStr">
        <is>
          <t>1 · ESCOLHA SUA ESTRATÉGIA</t>
        </is>
      </c>
    </row>
    <row r="8" ht="60" customHeight="1" s="47">
      <c r="A8" s="60" t="inlineStr">
        <is>
          <t>Estratégia genérica</t>
        </is>
      </c>
      <c r="B8" s="79" t="n"/>
      <c r="C8" s="66" t="inlineStr">
        <is>
          <t>Escolha na lista. Diferenciação: ser o único no que importa ao cliente (margem maior, volume menor). Liderança em custo: vencer por preço com escala (margem apertada, volume alto). Foco: poucos clientes muito bem servidos (abre mão da maioria do mercado).</t>
        </is>
      </c>
      <c r="D8" s="64" t="n"/>
    </row>
    <row r="9" ht="45.75" customHeight="1" s="47">
      <c r="A9" s="85" t="inlineStr">
        <is>
          <t>O que ela EXIGE de você</t>
        </is>
      </c>
      <c r="B9" s="86">
        <f>IF(B8="Diferenciação","Uma prova concreta do benefício (Ferramenta 2), marca protegida, atendimento e processo impecáveis, e coragem de cobrar mais.",IF(B8="Liderança em custo","Escala, custo fixo baixo, processo enxuto, poder de compra com fornecedores e controle financeiro rigoroso (Ferramenta 1). Poucas pequenas empresas sustentam isso.",IF(B8="Foco (nicho)","Conhecer o nicho melhor que ninguém (Ferramentas 2 e 3), dizer não ao resto, e virar referência: indicação vira o canal principal.","Escolha a estratégia acima.")))</f>
        <v/>
      </c>
      <c r="C9" s="74" t="n"/>
      <c r="D9" s="64" t="n"/>
    </row>
    <row r="10" ht="36" customHeight="1" s="47">
      <c r="A10" s="85" t="inlineStr">
        <is>
          <t>O que ela PROÍBE</t>
        </is>
      </c>
      <c r="B10" s="86">
        <f>IF(B8="Diferenciação","Brigar por preço, atender qualquer cliente, prometer o que não prova.",IF(B8="Liderança em custo","Customização, atendimento caro, estrutura pesada, ticket alto sem escala.",IF(B8="Foco (nicho)","Aceitar cliente fora do nicho porque está sobrando tempo. É assim que o foco morre.","–")))</f>
        <v/>
      </c>
      <c r="C10" s="74" t="n"/>
      <c r="D10" s="64" t="n"/>
    </row>
    <row r="11"/>
    <row r="12" ht="21.75" customHeight="1" s="47">
      <c r="A12" s="50" t="inlineStr">
        <is>
          <t>2 · DECLARAÇÃO DE POSICIONAMENTO  ·  4 linhas</t>
        </is>
      </c>
    </row>
    <row r="13" ht="18" customHeight="1" s="47">
      <c r="A13" s="58" t="inlineStr">
        <is>
          <t>💡 Se você fez a Ferramenta 2, copie de lá. A diferença é que aqui você assume a declaração como estratégia: ela orienta o que a empresa para de fazer.</t>
        </is>
      </c>
    </row>
    <row r="14" ht="33.75" customHeight="1" s="47">
      <c r="A14" s="60" t="inlineStr">
        <is>
          <t>Para quem você foca (o segmento)</t>
        </is>
      </c>
      <c r="B14" s="80" t="n"/>
      <c r="C14" s="66" t="inlineStr">
        <is>
          <t>Ex.: 'Clínicas odontológicas de 2 a 5 cadeiras no DF'</t>
        </is>
      </c>
      <c r="D14" s="64" t="n"/>
    </row>
    <row r="15" ht="33.75" customHeight="1" s="47">
      <c r="A15" s="60" t="inlineStr">
        <is>
          <t>O que você entrega (produto ou serviço + benefício)</t>
        </is>
      </c>
      <c r="B15" s="80" t="n"/>
      <c r="C15" s="66" t="inlineStr">
        <is>
          <t>Ex.: 'Contabilidade completa com resposta em 1h e zero multa por atraso'</t>
        </is>
      </c>
      <c r="D15" s="64" t="n"/>
    </row>
    <row r="16" ht="33.75" customHeight="1" s="47">
      <c r="A16" s="60" t="inlineStr">
        <is>
          <t>Por que escolher você (o motivo / a prova)</t>
        </is>
      </c>
      <c r="B16" s="80" t="n"/>
      <c r="C16" s="66" t="inlineStr">
        <is>
          <t>Ex.: '98% das obrigações no prazo em 2025; responsável fixo por cliente'</t>
        </is>
      </c>
      <c r="D16" s="64" t="n"/>
    </row>
    <row r="17" ht="33.75" customHeight="1" s="47">
      <c r="A17" s="60" t="inlineStr">
        <is>
          <t>O que você NÃO faz, de propósito</t>
        </is>
      </c>
      <c r="B17" s="80" t="n"/>
      <c r="C17" s="66" t="inlineStr">
        <is>
          <t>Ex.: 'Não atendemos empresas fora do Simples nem fora do DF'</t>
        </is>
      </c>
      <c r="D17" s="64" t="n"/>
    </row>
    <row r="18"/>
    <row r="19" ht="21.75" customHeight="1" s="47">
      <c r="A19" s="50" t="inlineStr">
        <is>
          <t>3 · TESTE DE COERÊNCIA  ·  a estratégia fecha com os números?</t>
        </is>
      </c>
    </row>
    <row r="20" ht="39.75" customHeight="1" s="47">
      <c r="A20" s="60" t="inlineStr">
        <is>
          <t>A estratégia cabe na sua margem? (Diferenciação pede margem de contribuição alta; custo pede fixas baixas, Ferramenta 1)</t>
        </is>
      </c>
      <c r="B20" s="64" t="n"/>
      <c r="C20" s="79" t="n"/>
      <c r="D20" s="66" t="inlineStr">
        <is>
          <t>Se a margem é apertada e você escolheu diferenciação, ou o preço sobe ou a escolha está errada.</t>
        </is>
      </c>
    </row>
    <row r="21" ht="39.75" customHeight="1" s="47">
      <c r="A21" s="60" t="inlineStr">
        <is>
          <t>Os clientes A da carteira (Ferramenta 3) são o segmento declarado?</t>
        </is>
      </c>
      <c r="B21" s="64" t="n"/>
      <c r="C21" s="79" t="n"/>
      <c r="D21" s="66" t="inlineStr">
        <is>
          <t>Se não, você está posicionado para um cliente que não te paga.</t>
        </is>
      </c>
    </row>
    <row r="22" ht="39.75" customHeight="1" s="47">
      <c r="A22" s="60" t="inlineStr">
        <is>
          <t>As 2 forças que mais apertam (aba 3) são enfrentadas por essa estratégia?</t>
        </is>
      </c>
      <c r="B22" s="64" t="n"/>
      <c r="C22" s="79" t="n"/>
      <c r="D22" s="66" t="inlineStr">
        <is>
          <t>Ex.: substituto barato + estratégia de custo = briga perdida.</t>
        </is>
      </c>
    </row>
    <row r="23" ht="39.75" customHeight="1" s="47">
      <c r="A23" s="60" t="inlineStr">
        <is>
          <t>Você consegue dizer NÃO a um cliente fora do foco esta semana?</t>
        </is>
      </c>
      <c r="B23" s="64" t="n"/>
      <c r="C23" s="79" t="n"/>
      <c r="D23" s="66" t="inlineStr">
        <is>
          <t>Se a resposta honesta é 'depende do caixa', a estratégia ainda é intenção.</t>
        </is>
      </c>
    </row>
    <row r="24" ht="19.5" customHeight="1" s="47">
      <c r="A24" s="60" t="inlineStr">
        <is>
          <t>Resultado</t>
        </is>
      </c>
      <c r="B24" s="64" t="n"/>
      <c r="C24" s="83">
        <f>IF(COUNTA(C20:C23)&lt;4,"Responda aos 4 testes",IF(COUNTIF(C20:C23,"SIM")=4,"ESTRATÉGIA COERENTE ✔",COUNTIF(C20:C23,"NÃO")&amp;" ponto(s) para resolver antes de investir"))</f>
        <v/>
      </c>
      <c r="D24" s="64" t="n"/>
    </row>
    <row r="25"/>
    <row r="26"/>
    <row r="27" ht="18" customHeight="1" s="47">
      <c r="A27" s="67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2">
    <mergeCell ref="A24:B24"/>
    <mergeCell ref="C24:D24"/>
    <mergeCell ref="C15:D15"/>
    <mergeCell ref="C14:D14"/>
    <mergeCell ref="A19:D19"/>
    <mergeCell ref="A13:D13"/>
    <mergeCell ref="B10:D10"/>
    <mergeCell ref="C16:D16"/>
    <mergeCell ref="B9:D9"/>
    <mergeCell ref="A1:D1"/>
    <mergeCell ref="A21:B21"/>
    <mergeCell ref="B5:D5"/>
    <mergeCell ref="B4:D4"/>
    <mergeCell ref="A7:D7"/>
    <mergeCell ref="A23:B23"/>
    <mergeCell ref="C17:D17"/>
    <mergeCell ref="A22:B22"/>
    <mergeCell ref="C8:D8"/>
    <mergeCell ref="A20:B20"/>
    <mergeCell ref="A27:D27"/>
    <mergeCell ref="A12:D12"/>
    <mergeCell ref="A2:D2"/>
  </mergeCells>
  <conditionalFormatting sqref="C20:C23">
    <cfRule type="expression" rank="0" priority="2" equalAverage="0" aboveAverage="0" dxfId="3" text="" percent="0" bottom="0">
      <formula>C20="SIM"</formula>
    </cfRule>
    <cfRule type="expression" rank="0" priority="3" equalAverage="0" aboveAverage="0" dxfId="4" text="" percent="0" bottom="0">
      <formula>C20="NÃO"</formula>
    </cfRule>
  </conditionalFormatting>
  <dataValidations count="5">
    <dataValidation sqref="B8" showDropDown="0" showInputMessage="0" showErrorMessage="0" allowBlank="1" errorTitle="Valor inválido" error="Escolha uma opção da lista." type="list" errorStyle="stop" operator="between">
      <formula1>"Diferenciação,Liderança em custo,Foco (nicho)"</formula1>
      <formula2>0</formula2>
    </dataValidation>
    <dataValidation sqref="C20" showDropDown="0" showInputMessage="0" showErrorMessage="0" allowBlank="1" errorTitle="Valor inválido" error="Escolha uma opção da lista." type="list" errorStyle="stop" operator="between">
      <formula1>"SIM,NÃO"</formula1>
      <formula2>0</formula2>
    </dataValidation>
    <dataValidation sqref="C21" showDropDown="0" showInputMessage="0" showErrorMessage="0" allowBlank="1" errorTitle="Valor inválido" error="Escolha uma opção da lista." type="list" errorStyle="stop" operator="between">
      <formula1>"SIM,NÃO"</formula1>
      <formula2>0</formula2>
    </dataValidation>
    <dataValidation sqref="C22" showDropDown="0" showInputMessage="0" showErrorMessage="0" allowBlank="1" errorTitle="Valor inválido" error="Escolha uma opção da lista." type="list" errorStyle="stop" operator="between">
      <formula1>"SIM,NÃO"</formula1>
      <formula2>0</formula2>
    </dataValidation>
    <dataValidation sqref="C23" showDropDown="0" showInputMessage="0" showErrorMessage="0" allowBlank="1" errorTitle="Valor inválido" error="Escolha uma opção da lista." type="list" errorStyle="stop" operator="between">
      <formula1>"SIM,NÃO"</formula1>
      <formula2>0</formula2>
    </dataValidation>
  </dataValidations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1"/>
  </sheetPr>
  <dimension ref="A1:F3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6" customWidth="1" style="46" min="1" max="1"/>
    <col width="40" customWidth="1" style="46" min="2" max="3"/>
    <col width="14" customWidth="1" style="46" min="4" max="5"/>
    <col width="40" customWidth="1" style="46" min="6" max="6"/>
    <col width="3" customWidth="1" style="46" min="7" max="7"/>
  </cols>
  <sheetData>
    <row r="1" ht="30" customHeight="1" s="47">
      <c r="A1" s="48" t="inlineStr">
        <is>
          <t>5 · ESCOLHAS  ·  por onde crescer e o que parar de fazer</t>
        </is>
      </c>
    </row>
    <row r="2" ht="21" customHeight="1" s="47">
      <c r="A2" s="49" t="inlineStr">
        <is>
          <t>Matriz Ansoff para escolher a direção, a lista do que você PARA de fazer (o coração da estratégia) e as alavancas da receita.</t>
        </is>
      </c>
    </row>
    <row r="3"/>
    <row r="4" ht="16.5" customHeight="1" s="47">
      <c r="A4" s="68" t="inlineStr">
        <is>
          <t>O QUE VOCÊ GANHA AQUI</t>
        </is>
      </c>
      <c r="B4" s="69" t="inlineStr">
        <is>
          <t>Um quadrante escolhido com razão, uma lista de trade-offs assumidos e a alavanca mais barata para mexer primeiro.</t>
        </is>
      </c>
    </row>
    <row r="5" ht="30.75" customHeight="1" s="47">
      <c r="A5" s="68" t="inlineStr">
        <is>
          <t>COMO PREENCHER</t>
        </is>
      </c>
      <c r="B5" s="69" t="inlineStr">
        <is>
          <t>Seção 1: uma ideia concreta por quadrante, potencial e risco; escolha 1 (no máximo 2). Seção 2: o que você para de fazer. Seção 3: os 3 números da receita.  ·  ⏱ 20 min</t>
        </is>
      </c>
    </row>
    <row r="6"/>
    <row r="7" ht="21.75" customHeight="1" s="47">
      <c r="A7" s="50" t="inlineStr">
        <is>
          <t>1 · MATRIZ ANSOFF  ·  por onde crescer</t>
        </is>
      </c>
    </row>
    <row r="8" ht="30.75" customHeight="1" s="47">
      <c r="A8" s="58" t="inlineStr">
        <is>
          <t>💡 Regra da aula: crescer com quem já te confia (penetração) é mais barato e menos arriscado do que conquistar mercado novo ou lançar produto novo, e fazer os dois ao mesmo tempo (diversificação) é o que mais quebra empresa.</t>
        </is>
      </c>
    </row>
    <row r="9" ht="19.5" customHeight="1" s="47">
      <c r="A9" s="59" t="inlineStr">
        <is>
          <t>Quadrante</t>
        </is>
      </c>
      <c r="B9" s="59" t="inlineStr">
        <is>
          <t>O que significa</t>
        </is>
      </c>
      <c r="C9" s="59" t="inlineStr">
        <is>
          <t>Ideia concreta para o SEU negócio</t>
        </is>
      </c>
      <c r="D9" s="59" t="inlineStr">
        <is>
          <t>Potencial</t>
        </is>
      </c>
      <c r="E9" s="59" t="inlineStr">
        <is>
          <t>Risco</t>
        </is>
      </c>
      <c r="F9" s="59" t="inlineStr">
        <is>
          <t>Exemplo</t>
        </is>
      </c>
    </row>
    <row r="10" ht="49.5" customHeight="1" s="47">
      <c r="A10" s="60" t="inlineStr">
        <is>
          <t>PENETRAÇÃO
produto atual · mercado atual</t>
        </is>
      </c>
      <c r="B10" s="61" t="inlineStr">
        <is>
          <t>Vender mais para quem já compra e para os iguais a eles: recompra, ticket, indicação, funil.</t>
        </is>
      </c>
      <c r="C10" s="80" t="n"/>
      <c r="D10" s="79" t="n"/>
      <c r="E10" s="79" t="n"/>
      <c r="F10" s="66" t="inlineStr">
        <is>
          <t>Ex.: 'Plano anual para os 60 clientes atuais + programa de indicação' · Alto · Baixo</t>
        </is>
      </c>
    </row>
    <row r="11" ht="49.5" customHeight="1" s="47">
      <c r="A11" s="60" t="inlineStr">
        <is>
          <t>DESENVOLVIMENTO DE MERCADO
produto atual · mercado novo</t>
        </is>
      </c>
      <c r="B11" s="61" t="inlineStr">
        <is>
          <t>Levar o que você já faz para outro segmento, região ou canal.</t>
        </is>
      </c>
      <c r="C11" s="80" t="n"/>
      <c r="D11" s="79" t="n"/>
      <c r="E11" s="79" t="n"/>
      <c r="F11" s="66" t="inlineStr">
        <is>
          <t>Ex.: 'Mesmo serviço para clínicas de estética' ou 'atender Goiânia' · Médio · Médio</t>
        </is>
      </c>
    </row>
    <row r="12" ht="49.5" customHeight="1" s="47">
      <c r="A12" s="60" t="inlineStr">
        <is>
          <t>DESENVOLVIMENTO DE PRODUTO
produto novo · mercado atual</t>
        </is>
      </c>
      <c r="B12" s="61" t="inlineStr">
        <is>
          <t>Vender algo novo para quem já confia em você.</t>
        </is>
      </c>
      <c r="C12" s="80" t="n"/>
      <c r="D12" s="79" t="n"/>
      <c r="E12" s="79" t="n"/>
      <c r="F12" s="66" t="inlineStr">
        <is>
          <t>Ex.: 'Consultoria de precificação para os clientes A' · Médio · Médio</t>
        </is>
      </c>
    </row>
    <row r="13" ht="49.5" customHeight="1" s="47">
      <c r="A13" s="60" t="inlineStr">
        <is>
          <t>DIVERSIFICAÇÃO
produto novo · mercado novo</t>
        </is>
      </c>
      <c r="B13" s="61" t="inlineStr">
        <is>
          <t>Produto novo para cliente novo. Só com caixa sobrando e um motivo muito bom.</t>
        </is>
      </c>
      <c r="C13" s="80" t="n"/>
      <c r="D13" s="79" t="n"/>
      <c r="E13" s="79" t="n"/>
      <c r="F13" s="66" t="inlineStr">
        <is>
          <t>Ex.: 'Software próprio para dentistas' · Alto · Alto</t>
        </is>
      </c>
    </row>
    <row r="14" ht="30" customHeight="1" s="47">
      <c r="A14" s="60" t="inlineStr">
        <is>
          <t>Quadrante escolhido para os próximos 12 meses</t>
        </is>
      </c>
      <c r="B14" s="79" t="n"/>
      <c r="C14" s="76" t="n"/>
      <c r="D14" s="66" t="inlineStr">
        <is>
          <t>Um. Se escolher dois, um deles precisa ser Penetração.</t>
        </is>
      </c>
      <c r="E14" s="74" t="n"/>
      <c r="F14" s="64" t="n"/>
    </row>
    <row r="15" ht="36" customHeight="1" s="47">
      <c r="A15" s="60" t="inlineStr">
        <is>
          <t>Por quê (em 1 frase, com o potencial e o risco)</t>
        </is>
      </c>
      <c r="B15" s="80" t="n"/>
      <c r="C15" s="76" t="n"/>
      <c r="D15" s="66" t="inlineStr">
        <is>
          <t>Ex.: 'Penetração: 60 clientes com 55% de recompra é a base mais barata de crescer; risco baixo'.</t>
        </is>
      </c>
      <c r="E15" s="74" t="n"/>
      <c r="F15" s="64" t="n"/>
    </row>
    <row r="16"/>
    <row r="17" ht="21.75" customHeight="1" s="47">
      <c r="A17" s="50" t="inlineStr">
        <is>
          <t>2 · O QUE VOCÊ PARA DE FAZER  ·  o coração da estratégia</t>
        </is>
      </c>
    </row>
    <row r="18" ht="30.75" customHeight="1" s="47">
      <c r="A18" s="58" t="inlineStr">
        <is>
          <t>💡 Toda escolha tem um preço. O que você para de fazer libera tempo, caixa e foco, e protege a promessa. Se a lista está vazia, você ainda não tem estratégia; tem uma lista de desejos.</t>
        </is>
      </c>
    </row>
    <row r="19" ht="30.75" customHeight="1" s="47">
      <c r="A19" s="59" t="inlineStr">
        <is>
          <t>Você PARA de fazer</t>
        </is>
      </c>
      <c r="B19" s="59" t="inlineStr">
        <is>
          <t>O que ganha ao parar (tempo, caixa, foco, margem)</t>
        </is>
      </c>
      <c r="C19" s="59" t="inlineStr">
        <is>
          <t>A partir de quando</t>
        </is>
      </c>
      <c r="D19" s="74" t="n"/>
      <c r="E19" s="64" t="n"/>
      <c r="F19" s="59" t="inlineStr">
        <is>
          <t>Exemplo</t>
        </is>
      </c>
    </row>
    <row r="20" ht="36" customHeight="1" s="47">
      <c r="A20" s="80" t="n"/>
      <c r="B20" s="80" t="n"/>
      <c r="C20" s="79" t="n"/>
      <c r="D20" s="75" t="n"/>
      <c r="E20" s="76" t="n"/>
      <c r="F20" s="66" t="inlineStr">
        <is>
          <t>Ex.: Atender empresas fora do Simples · 20 h/mês do sócio e menos erro · outubro</t>
        </is>
      </c>
    </row>
    <row r="21" ht="36" customHeight="1" s="47">
      <c r="A21" s="80" t="n"/>
      <c r="B21" s="80" t="n"/>
      <c r="C21" s="79" t="n"/>
      <c r="D21" s="75" t="n"/>
      <c r="E21" s="76" t="n"/>
      <c r="F21" s="66" t="inlineStr">
        <is>
          <t>Ex.: Proposta personalizada para clientes C · 10 h/semana; padrão em 24h · imediato</t>
        </is>
      </c>
    </row>
    <row r="22" ht="36" customHeight="1" s="47">
      <c r="A22" s="80" t="n"/>
      <c r="B22" s="80" t="n"/>
      <c r="C22" s="79" t="n"/>
      <c r="D22" s="75" t="n"/>
      <c r="E22" s="76" t="n"/>
      <c r="F22" s="66" t="inlineStr">
        <is>
          <t>Ex.: Feira anual · R$ 4.000/ano sem cliente · 2027</t>
        </is>
      </c>
    </row>
    <row r="23" ht="36" customHeight="1" s="47">
      <c r="A23" s="80" t="n"/>
      <c r="B23" s="80" t="n"/>
      <c r="C23" s="79" t="n"/>
      <c r="D23" s="75" t="n"/>
      <c r="E23" s="76" t="n"/>
      <c r="F23" s="66" t="inlineStr">
        <is>
          <t>Ex.: Vender no marketplace com 20% de comissão · +12 pontos de margem · dezembro</t>
        </is>
      </c>
    </row>
    <row r="24"/>
    <row r="25" ht="21.75" customHeight="1" s="47">
      <c r="A25" s="50" t="inlineStr">
        <is>
          <t>3 · AS ALAVANCAS DA RECEITA  ·  clientes × ticket × frequência</t>
        </is>
      </c>
    </row>
    <row r="26" ht="30.75" customHeight="1" s="47">
      <c r="A26" s="58" t="inlineStr">
        <is>
          <t>💡 Se você fez a Ferramenta 3, copie de lá. Regra da aula: mire a alavanca mais BARATA primeiro. Se a frequência caiu, ela sobe mais fácil que o ticket. Escolha UMA e mire nela por 90 dias.</t>
        </is>
      </c>
    </row>
    <row r="27" ht="30.75" customHeight="1" s="47">
      <c r="A27" s="60" t="inlineStr">
        <is>
          <t>Clientes ativos (compraram nos últimos 12 meses)</t>
        </is>
      </c>
      <c r="B27" s="87" t="n"/>
      <c r="C27" s="66" t="inlineStr">
        <is>
          <t>Ex.: 60</t>
        </is>
      </c>
      <c r="D27" s="74" t="n"/>
      <c r="E27" s="74" t="n"/>
      <c r="F27" s="64" t="n"/>
    </row>
    <row r="28" ht="30.75" customHeight="1" s="47">
      <c r="A28" s="60" t="inlineStr">
        <is>
          <t>Ticket médio por compra (R$)</t>
        </is>
      </c>
      <c r="B28" s="88" t="n"/>
      <c r="C28" s="66" t="inlineStr">
        <is>
          <t>Ex.: R$ 450</t>
        </is>
      </c>
      <c r="D28" s="74" t="n"/>
      <c r="E28" s="74" t="n"/>
      <c r="F28" s="64" t="n"/>
    </row>
    <row r="29" ht="30.75" customHeight="1" s="47">
      <c r="A29" s="60" t="inlineStr">
        <is>
          <t>Compras por cliente por ano (frequência)</t>
        </is>
      </c>
      <c r="B29" s="89" t="n"/>
      <c r="C29" s="66" t="inlineStr">
        <is>
          <t>Ex.: 4  ·  Assinatura mensal = 12; projeto único = 1.</t>
        </is>
      </c>
      <c r="D29" s="74" t="n"/>
      <c r="E29" s="74" t="n"/>
      <c r="F29" s="64" t="n"/>
    </row>
    <row r="30" ht="30.75" customHeight="1" s="47">
      <c r="A30" s="60" t="inlineStr">
        <is>
          <t>Receita estimada / mês</t>
        </is>
      </c>
      <c r="B30" s="90">
        <f>IF(OR(B27="",B28="",B29=""),0,B27*B28*B29/12)</f>
        <v/>
      </c>
      <c r="C30" s="66" t="inlineStr">
        <is>
          <t>Clientes × ticket × frequência ÷ 12. Se ficou muito diferente da sua receita real, um dos três números está errado.</t>
        </is>
      </c>
      <c r="D30" s="74" t="n"/>
      <c r="E30" s="74" t="n"/>
      <c r="F30" s="64" t="n"/>
    </row>
    <row r="31" ht="33.75" customHeight="1" s="47">
      <c r="A31" s="60" t="inlineStr">
        <is>
          <t>A alavanca mais BARATA de mexer primeiro</t>
        </is>
      </c>
      <c r="B31" s="79" t="n"/>
      <c r="C31" s="66" t="inlineStr">
        <is>
          <t>Frequência: uma mensagem de recompra. Ticket: combo ou reajuste. Clientes: funil e mídia (a mais cara).</t>
        </is>
      </c>
      <c r="D31" s="74" t="n"/>
      <c r="E31" s="74" t="n"/>
      <c r="F31" s="64" t="n"/>
    </row>
    <row r="32" ht="39.75" customHeight="1" s="47">
      <c r="A32" s="60" t="inlineStr">
        <is>
          <t>A ação concreta sobre essa alavanca (o que, quem, quando)</t>
        </is>
      </c>
      <c r="B32" s="80" t="n"/>
      <c r="C32" s="76" t="n"/>
      <c r="D32" s="66" t="inlineStr">
        <is>
          <t>Ex.: 'Lembrete de recompra no D+90 para toda a base A e B; Ana; a partir de 1/10'.</t>
        </is>
      </c>
      <c r="E32" s="74" t="n"/>
      <c r="F32" s="64" t="n"/>
    </row>
    <row r="33"/>
    <row r="34"/>
    <row r="35" ht="18" customHeight="1" s="47">
      <c r="A35" s="67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7">
    <mergeCell ref="B4:F4"/>
    <mergeCell ref="D32:F32"/>
    <mergeCell ref="C22:E22"/>
    <mergeCell ref="A18:F18"/>
    <mergeCell ref="A26:F26"/>
    <mergeCell ref="C21:E21"/>
    <mergeCell ref="C28:F28"/>
    <mergeCell ref="A2:F2"/>
    <mergeCell ref="C23:E23"/>
    <mergeCell ref="A8:F8"/>
    <mergeCell ref="C30:F30"/>
    <mergeCell ref="B14:C14"/>
    <mergeCell ref="A17:F17"/>
    <mergeCell ref="A35:F35"/>
    <mergeCell ref="D15:F15"/>
    <mergeCell ref="D14:F14"/>
    <mergeCell ref="C19:E19"/>
    <mergeCell ref="C29:F29"/>
    <mergeCell ref="C31:F31"/>
    <mergeCell ref="B15:C15"/>
    <mergeCell ref="A1:F1"/>
    <mergeCell ref="B5:F5"/>
    <mergeCell ref="B32:C32"/>
    <mergeCell ref="C27:F27"/>
    <mergeCell ref="C20:E20"/>
    <mergeCell ref="A7:F7"/>
    <mergeCell ref="A25:F25"/>
  </mergeCells>
  <conditionalFormatting sqref="D10:D13">
    <cfRule type="expression" rank="0" priority="2" equalAverage="0" aboveAverage="0" dxfId="3" text="" percent="0" bottom="0">
      <formula>D10="Alto"</formula>
    </cfRule>
    <cfRule type="expression" rank="0" priority="3" equalAverage="0" aboveAverage="0" dxfId="5" text="" percent="0" bottom="0">
      <formula>D10="Médio"</formula>
    </cfRule>
    <cfRule type="expression" rank="0" priority="4" equalAverage="0" aboveAverage="0" dxfId="6" text="" percent="0" bottom="0">
      <formula>D10="Baixo"</formula>
    </cfRule>
  </conditionalFormatting>
  <conditionalFormatting sqref="E10:E13">
    <cfRule type="expression" rank="0" priority="5" equalAverage="0" aboveAverage="0" dxfId="3" text="" percent="0" bottom="0">
      <formula>E10="Baixo"</formula>
    </cfRule>
    <cfRule type="expression" rank="0" priority="6" equalAverage="0" aboveAverage="0" dxfId="5" text="" percent="0" bottom="0">
      <formula>E10="Médio"</formula>
    </cfRule>
    <cfRule type="expression" rank="0" priority="7" equalAverage="0" aboveAverage="0" dxfId="4" text="" percent="0" bottom="0">
      <formula>E10="Alto"</formula>
    </cfRule>
  </conditionalFormatting>
  <dataValidations count="3">
    <dataValidation sqref="D10:E13" showDropDown="0" showInputMessage="0" showErrorMessage="0" allowBlank="1" errorTitle="Valor inválido" error="Escolha uma opção da lista." type="list" errorStyle="stop" operator="between">
      <formula1>"Baixo,Médio,Alto"</formula1>
      <formula2>0</formula2>
    </dataValidation>
    <dataValidation sqref="B14" showDropDown="0" showInputMessage="0" showErrorMessage="0" allowBlank="1" errorTitle="Valor inválido" error="Escolha uma opção da lista." type="list" errorStyle="stop" operator="between">
      <formula1>"Penetração,Desenvolvimento de mercado,Desenvolvimento de produto,Diversificação"</formula1>
      <formula2>0</formula2>
    </dataValidation>
    <dataValidation sqref="B31" showDropDown="0" showInputMessage="0" showErrorMessage="0" allowBlank="1" errorTitle="Valor inválido" error="Escolha uma opção da lista." type="list" errorStyle="stop" operator="between">
      <formula1>"Frequência (recompra),Ticket (preço / combo),Clientes (novos)"</formula1>
      <formula2>0</formula2>
    </dataValidation>
  </dataValidations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1"/>
  </sheetPr>
  <dimension ref="A1:F37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0" customWidth="1" style="46" min="1" max="1"/>
    <col width="16" customWidth="1" style="46" min="2" max="5"/>
    <col width="44" customWidth="1" style="46" min="6" max="6"/>
    <col width="3" customWidth="1" style="46" min="7" max="7"/>
  </cols>
  <sheetData>
    <row r="1" ht="30" customHeight="1" s="47">
      <c r="A1" s="48" t="inlineStr">
        <is>
          <t>6 · METAS  ·  um número-alvo, dividido em alavancas e num plano de 12 meses</t>
        </is>
      </c>
    </row>
    <row r="2" ht="34.5" customHeight="1" s="47">
      <c r="A2" s="49" t="inlineStr">
        <is>
          <t>Meta sem decomposição é desejo. Aqui a meta vira crescimento mensal, vira metas por alavanca (clientes, ticket, frequência) e vira 6 marcos com receita-alvo.</t>
        </is>
      </c>
    </row>
    <row r="3"/>
    <row r="4" ht="30.75" customHeight="1" s="47">
      <c r="A4" s="68" t="inlineStr">
        <is>
          <t>O QUE VOCÊ GANHA AQUI</t>
        </is>
      </c>
      <c r="B4" s="69" t="inlineStr">
        <is>
          <t>Quanto precisa crescer por mês (juros compostos, não linear), se as metas por alavanca fecham a conta e a receita-alvo de cada bimestre.</t>
        </is>
      </c>
    </row>
    <row r="5" ht="30.75" customHeight="1" s="47">
      <c r="A5" s="68" t="inlineStr">
        <is>
          <t>COMO PREENCHER</t>
        </is>
      </c>
      <c r="B5" s="69" t="inlineStr">
        <is>
          <t>Seção 1: 3 números. Seção 2: a meta de cada alavanca (a planilha confere se bate com a meta total). Seção 3: uma ação por marco.  ·  ⏱ 15 min</t>
        </is>
      </c>
    </row>
    <row r="6"/>
    <row r="7" ht="21.75" customHeight="1" s="47">
      <c r="A7" s="50" t="inlineStr">
        <is>
          <t>1 · SUA META EM NÚMEROS</t>
        </is>
      </c>
    </row>
    <row r="8" ht="21.75" customHeight="1" s="47">
      <c r="A8" s="60" t="inlineStr">
        <is>
          <t>Receita atual (R$ / mês)</t>
        </is>
      </c>
      <c r="B8" s="88" t="n"/>
      <c r="C8" s="66" t="inlineStr">
        <is>
          <t>Média dos últimos 3 meses (Ferramenta 1). Ex.: R$ 40.000</t>
        </is>
      </c>
      <c r="D8" s="74" t="n"/>
      <c r="E8" s="74" t="n"/>
      <c r="F8" s="64" t="n"/>
    </row>
    <row r="9" ht="21.75" customHeight="1" s="47">
      <c r="A9" s="60" t="inlineStr">
        <is>
          <t>Meta de receita (R$ / mês)</t>
        </is>
      </c>
      <c r="B9" s="88" t="n"/>
      <c r="C9" s="66" t="inlineStr">
        <is>
          <t>Puxe da Ferramenta 1, aba 4: o faturamento que sustenta o lucro que você quer. Ex.: R$ 60.000</t>
        </is>
      </c>
      <c r="D9" s="74" t="n"/>
      <c r="E9" s="74" t="n"/>
      <c r="F9" s="64" t="n"/>
    </row>
    <row r="10" ht="21.75" customHeight="1" s="47">
      <c r="A10" s="60" t="inlineStr">
        <is>
          <t>Em quantos meses</t>
        </is>
      </c>
      <c r="B10" s="87" t="n"/>
      <c r="C10" s="66" t="inlineStr">
        <is>
          <t>Ex.: 12</t>
        </is>
      </c>
      <c r="D10" s="74" t="n"/>
      <c r="E10" s="74" t="n"/>
      <c r="F10" s="64" t="n"/>
    </row>
    <row r="11" ht="19.5" customHeight="1" s="47">
      <c r="A11" s="60" t="inlineStr">
        <is>
          <t>Crescimento total necessário</t>
        </is>
      </c>
      <c r="B11" s="65">
        <f>IF(B8=0,0,B9/B8-1)</f>
        <v/>
      </c>
      <c r="C11" s="66" t="inlineStr">
        <is>
          <t>Meta ÷ atual − 1.</t>
        </is>
      </c>
      <c r="D11" s="74" t="n"/>
      <c r="E11" s="74" t="n"/>
      <c r="F11" s="64" t="n"/>
    </row>
    <row r="12" ht="43.5" customHeight="1" s="47">
      <c r="A12" s="60" t="inlineStr">
        <is>
          <t>Crescimento por mês (composto)</t>
        </is>
      </c>
      <c r="B12" s="91">
        <f>IF(OR(B8=0,B10=0,B9&lt;=0),0,(B9/B8)^(1/B10)-1)</f>
        <v/>
      </c>
      <c r="C12" s="66" t="inlineStr">
        <is>
          <t>É o número para colocar na aba 5 PLANO 12 MESES da Ferramenta 1. Regra de bolso: até 3%/mês é gestão; 3–6% exige marketing e vendas estruturados; acima de 6% ao mês por um ano é raro sem capital.</t>
        </is>
      </c>
      <c r="D12" s="74" t="n"/>
      <c r="E12" s="74" t="n"/>
      <c r="F12" s="64" t="n"/>
    </row>
    <row r="13"/>
    <row r="14" ht="21.75" customHeight="1" s="47">
      <c r="A14" s="50" t="inlineStr">
        <is>
          <t>2 · DIVIDA A META EM ALAVANCAS  ·  a conta fecha?</t>
        </is>
      </c>
    </row>
    <row r="15" ht="30.75" customHeight="1" s="47">
      <c r="A15" s="58" t="inlineStr">
        <is>
          <t>💡 Preencha a meta de cada alavanca. A planilha calcula a receita que essas metas gerariam e compara com a meta total. Não precisa mexer nas três: muitas vezes uma só resolve.</t>
        </is>
      </c>
    </row>
    <row r="16" ht="19.5" customHeight="1" s="47">
      <c r="A16" s="59" t="inlineStr">
        <is>
          <t>Alavanca</t>
        </is>
      </c>
      <c r="B16" s="59" t="inlineStr">
        <is>
          <t>Hoje</t>
        </is>
      </c>
      <c r="C16" s="59" t="inlineStr">
        <is>
          <t>Meta</t>
        </is>
      </c>
      <c r="D16" s="59" t="inlineStr">
        <is>
          <t>Variação</t>
        </is>
      </c>
      <c r="E16" s="64" t="n"/>
      <c r="F16" s="59" t="inlineStr">
        <is>
          <t>Ação para chegar lá</t>
        </is>
      </c>
    </row>
    <row r="17" ht="31.5" customHeight="1" s="47">
      <c r="A17" s="60" t="inlineStr">
        <is>
          <t>Clientes ativos (12 meses)</t>
        </is>
      </c>
      <c r="B17" s="81">
        <f>'5 ESCOLHAS'!B27</f>
        <v/>
      </c>
      <c r="C17" s="87" t="n"/>
      <c r="D17" s="62">
        <f>IF(OR(B17="",B17=0,C17=""),"",C17/B17-1)</f>
        <v/>
      </c>
      <c r="E17" s="64" t="n"/>
      <c r="F17" s="66" t="inlineStr">
        <is>
          <t>Ex.: de 60 para 72: +1 cliente novo por mês (funil, Ferramenta 3).</t>
        </is>
      </c>
    </row>
    <row r="18" ht="31.5" customHeight="1" s="47">
      <c r="A18" s="60" t="inlineStr">
        <is>
          <t>Ticket médio por compra (R$)</t>
        </is>
      </c>
      <c r="B18" s="92">
        <f>'5 ESCOLHAS'!B28</f>
        <v/>
      </c>
      <c r="C18" s="88" t="n"/>
      <c r="D18" s="62">
        <f>IF(OR(B18="",B18=0,C18=""),"",C18/B18-1)</f>
        <v/>
      </c>
      <c r="E18" s="64" t="n"/>
      <c r="F18" s="66" t="inlineStr">
        <is>
          <t>Ex.: de R$ 450 para R$ 500: combo + reajuste de 5% em janeiro.</t>
        </is>
      </c>
    </row>
    <row r="19" ht="31.5" customHeight="1" s="47">
      <c r="A19" s="60" t="inlineStr">
        <is>
          <t>Compras por cliente por ano</t>
        </is>
      </c>
      <c r="B19" s="93">
        <f>'5 ESCOLHAS'!B29</f>
        <v/>
      </c>
      <c r="C19" s="89" t="n"/>
      <c r="D19" s="62">
        <f>IF(OR(B19="",B19=0,C19=""),"",C19/B19-1)</f>
        <v/>
      </c>
      <c r="E19" s="64" t="n"/>
      <c r="F19" s="66" t="inlineStr">
        <is>
          <t>Ex.: de 4 para 5: lembrete de recompra no D+90.</t>
        </is>
      </c>
    </row>
    <row r="20" ht="18" customHeight="1" s="47">
      <c r="A20" s="58" t="inlineStr">
        <is>
          <t>📌 A coluna 'Hoje' vem da aba 5 ESCOLHAS (seção 3). Se quiser outra ação por alavanca, escreva na coluna da direita da aba 7.</t>
        </is>
      </c>
    </row>
    <row r="21" ht="30.75" customHeight="1" s="47">
      <c r="A21" s="60" t="inlineStr">
        <is>
          <t>Crescimento gerado pelas metas das alavancas</t>
        </is>
      </c>
      <c r="B21" s="65">
        <f>IF(OR(B17="",B18="",B19="",B17=0,B18=0,B19=0),0,(IF(C17="",B17,C17)*IF(C18="",B18,C18)*IF(C19="",B19,C19))/(B17*B18*B19)-1)</f>
        <v/>
      </c>
      <c r="C21" s="64" t="n"/>
      <c r="D21" s="66" t="inlineStr">
        <is>
          <t>(clientes-meta × ticket-meta × frequência-meta) ÷ (hoje) − 1. As alavancas se multiplicam: +20% de clientes e +25% de frequência dão +50%.</t>
        </is>
      </c>
      <c r="E21" s="74" t="n"/>
      <c r="F21" s="64" t="n"/>
    </row>
    <row r="22" ht="30.75" customHeight="1" s="47">
      <c r="A22" s="60" t="inlineStr">
        <is>
          <t>Diferença para o crescimento necessário</t>
        </is>
      </c>
      <c r="B22" s="65">
        <f>IF(B21=0,0,B21-B11)</f>
        <v/>
      </c>
      <c r="C22" s="64" t="n"/>
      <c r="D22" s="66" t="inlineStr">
        <is>
          <t>Positivo = as metas por alavanca superam a meta (folga). Negativo = a conta não fecha: suba alguma alavanca ou alongue o prazo.</t>
        </is>
      </c>
      <c r="E22" s="74" t="n"/>
      <c r="F22" s="64" t="n"/>
    </row>
    <row r="23" ht="63.75" customHeight="1" s="47">
      <c r="A23" s="84">
        <f>IF(B8=0,"Preencha a seção 1 para ver a leitura.","Para ir de "&amp;IF(B8&lt;0,"-","")&amp;"R$ "&amp;IF(ABS(ROUND(B8,0))&gt;=1000000,INT(ABS(ROUND(B8,0))/1000000)&amp;"."&amp;TEXT(MOD(INT(ABS(ROUND(B8,0))/1000),1000),"000")&amp;"."&amp;TEXT(MOD(ABS(ROUND(B8,0)),1000),"000"),IF(ABS(ROUND(B8,0))&gt;=1000,INT(ABS(ROUND(B8,0))/1000)&amp;"."&amp;TEXT(MOD(ABS(ROUND(B8,0)),1000),"000"),TEXT(ABS(ROUND(B8,0)),"0")))&amp;" para "&amp;IF(B9&lt;0,"-","")&amp;"R$ "&amp;IF(ABS(ROUND(B9,0))&gt;=1000000,INT(ABS(ROUND(B9,0))/1000000)&amp;"."&amp;TEXT(MOD(INT(ABS(ROUND(B9,0))/1000),1000),"000")&amp;"."&amp;TEXT(MOD(ABS(ROUND(B9,0)),1000),"000"),IF(ABS(ROUND(B9,0))&gt;=1000,INT(ABS(ROUND(B9,0))/1000)&amp;"."&amp;TEXT(MOD(ABS(ROUND(B9,0)),1000),"000"),TEXT(ABS(ROUND(B9,0)),"0")))&amp;" em "&amp;B10&amp;" meses, você precisa crescer "&amp;TEXT(B12,"0.0%")&amp;" ao mês ("&amp;TEXT(B11,"0%")&amp;" no total). "&amp;IF(B12&gt;0.06,"Acima de 6% ao mês por tanto tempo é raro sem capital ou sem mudar o modelo: considere alongar o prazo ou revisar a meta.",IF(B12&gt;0.03,"Exige marketing e vendas estruturados (Ferramentas 2 e 3), não só esforço.","É crescimento de gestão: disciplina nas alavancas resolve."))&amp;IF(B21=0,"",IF(B22&gt;=0," Suas metas por alavanca geram "&amp;TEXT(B21,"0%")&amp;" de crescimento: a conta fecha, com folga."," Suas metas por alavanca geram só "&amp;TEXT(B21,"0%")&amp;" de crescimento: faltam "&amp;TEXT(-B22,"0%")&amp;". Suba alguma alavanca ou alongue o prazo.")))</f>
        <v/>
      </c>
      <c r="B23" s="74" t="n"/>
      <c r="C23" s="74" t="n"/>
      <c r="D23" s="74" t="n"/>
      <c r="E23" s="74" t="n"/>
      <c r="F23" s="64" t="n"/>
    </row>
    <row r="24"/>
    <row r="25" ht="21.75" customHeight="1" s="47">
      <c r="A25" s="50" t="inlineStr">
        <is>
          <t>3 · OS 6 MARCOS  ·  um a cada 2 meses, com receita-alvo calculada</t>
        </is>
      </c>
    </row>
    <row r="26" ht="30.75" customHeight="1" s="47">
      <c r="A26" s="58" t="inlineStr">
        <is>
          <t>💡 A receita-alvo de cada marco segue o crescimento composto da seção 1. Se em um marco você ficou abaixo, o próximo precisa compensar, ou o prazo muda. Uma ação principal por marco, com dono.</t>
        </is>
      </c>
    </row>
    <row r="27" ht="30.75" customHeight="1" s="47">
      <c r="A27" s="59" t="inlineStr">
        <is>
          <t>Marco</t>
        </is>
      </c>
      <c r="B27" s="59" t="inlineStr">
        <is>
          <t>Receita-alvo / mês</t>
        </is>
      </c>
      <c r="C27" s="59" t="inlineStr">
        <is>
          <t>Ação principal</t>
        </is>
      </c>
      <c r="D27" s="64" t="n"/>
      <c r="E27" s="59" t="inlineStr">
        <is>
          <t>Responsável</t>
        </is>
      </c>
      <c r="F27" s="59" t="inlineStr">
        <is>
          <t>Resultado esperado (número)</t>
        </is>
      </c>
    </row>
    <row r="28" ht="33.75" customHeight="1" s="47">
      <c r="A28" s="60" t="inlineStr">
        <is>
          <t>M1  ·  fim do mês 2</t>
        </is>
      </c>
      <c r="B28" s="90">
        <f>IF(B8=0,0,B8*(1+B12)^MIN(2,IF(B10=0,12,B10)))</f>
        <v/>
      </c>
      <c r="C28" s="80" t="n"/>
      <c r="D28" s="76" t="n"/>
      <c r="E28" s="79" t="n"/>
      <c r="F28" s="80" t="n"/>
    </row>
    <row r="29" ht="33.75" customHeight="1" s="47">
      <c r="A29" s="60" t="inlineStr">
        <is>
          <t>M2  ·  fim do mês 4</t>
        </is>
      </c>
      <c r="B29" s="90">
        <f>IF(B8=0,0,B8*(1+B12)^MIN(4,IF(B10=0,12,B10)))</f>
        <v/>
      </c>
      <c r="C29" s="80" t="n"/>
      <c r="D29" s="76" t="n"/>
      <c r="E29" s="79" t="n"/>
      <c r="F29" s="80" t="n"/>
    </row>
    <row r="30" ht="33.75" customHeight="1" s="47">
      <c r="A30" s="60" t="inlineStr">
        <is>
          <t>M3  ·  fim do mês 6</t>
        </is>
      </c>
      <c r="B30" s="90">
        <f>IF(B8=0,0,B8*(1+B12)^MIN(6,IF(B10=0,12,B10)))</f>
        <v/>
      </c>
      <c r="C30" s="80" t="n"/>
      <c r="D30" s="76" t="n"/>
      <c r="E30" s="79" t="n"/>
      <c r="F30" s="80" t="n"/>
    </row>
    <row r="31" ht="33.75" customHeight="1" s="47">
      <c r="A31" s="60" t="inlineStr">
        <is>
          <t>M4  ·  fim do mês 8</t>
        </is>
      </c>
      <c r="B31" s="90">
        <f>IF(B8=0,0,B8*(1+B12)^MIN(8,IF(B10=0,12,B10)))</f>
        <v/>
      </c>
      <c r="C31" s="80" t="n"/>
      <c r="D31" s="76" t="n"/>
      <c r="E31" s="79" t="n"/>
      <c r="F31" s="80" t="n"/>
    </row>
    <row r="32" ht="33.75" customHeight="1" s="47">
      <c r="A32" s="60" t="inlineStr">
        <is>
          <t>M5  ·  fim do mês 10</t>
        </is>
      </c>
      <c r="B32" s="90">
        <f>IF(B8=0,0,B8*(1+B12)^MIN(10,IF(B10=0,12,B10)))</f>
        <v/>
      </c>
      <c r="C32" s="80" t="n"/>
      <c r="D32" s="76" t="n"/>
      <c r="E32" s="79" t="n"/>
      <c r="F32" s="80" t="n"/>
    </row>
    <row r="33" ht="33.75" customHeight="1" s="47">
      <c r="A33" s="60" t="inlineStr">
        <is>
          <t>M6  ·  fim do mês 12</t>
        </is>
      </c>
      <c r="B33" s="90">
        <f>IF(B8=0,0,B8*(1+B12)^MIN(12,IF(B10=0,12,B10)))</f>
        <v/>
      </c>
      <c r="C33" s="80" t="n"/>
      <c r="D33" s="76" t="n"/>
      <c r="E33" s="79" t="n"/>
      <c r="F33" s="80" t="n"/>
    </row>
    <row r="34" ht="30.75" customHeight="1" s="47">
      <c r="A34" s="58" t="inlineStr">
        <is>
          <t>Exemplo: M1 · R$ 42.400 · 'Lançar plano anual para os 60 clientes' · Ana · '20 planos fechados'  ·  M2 · R$ 44.900 · 'Programa de indicação' · Diogo · '8 indicações/mês'.</t>
        </is>
      </c>
    </row>
    <row r="35"/>
    <row r="36"/>
    <row r="37" ht="18" customHeight="1" s="47">
      <c r="A37" s="67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33">
    <mergeCell ref="B4:F4"/>
    <mergeCell ref="C30:D30"/>
    <mergeCell ref="C8:F8"/>
    <mergeCell ref="D19:E19"/>
    <mergeCell ref="C33:D33"/>
    <mergeCell ref="A37:F37"/>
    <mergeCell ref="B22:C22"/>
    <mergeCell ref="A26:F26"/>
    <mergeCell ref="A2:F2"/>
    <mergeCell ref="B21:C21"/>
    <mergeCell ref="C29:D29"/>
    <mergeCell ref="A14:F14"/>
    <mergeCell ref="A23:F23"/>
    <mergeCell ref="A20:F20"/>
    <mergeCell ref="C31:D31"/>
    <mergeCell ref="D17:E17"/>
    <mergeCell ref="D16:E16"/>
    <mergeCell ref="C27:D27"/>
    <mergeCell ref="A34:F34"/>
    <mergeCell ref="D18:E18"/>
    <mergeCell ref="C10:F10"/>
    <mergeCell ref="A15:F15"/>
    <mergeCell ref="C9:F9"/>
    <mergeCell ref="C32:D32"/>
    <mergeCell ref="A1:F1"/>
    <mergeCell ref="C12:F12"/>
    <mergeCell ref="D22:F22"/>
    <mergeCell ref="B5:F5"/>
    <mergeCell ref="C28:D28"/>
    <mergeCell ref="C11:F11"/>
    <mergeCell ref="D21:F21"/>
    <mergeCell ref="A7:F7"/>
    <mergeCell ref="A25:F25"/>
  </mergeCells>
  <conditionalFormatting sqref="B12">
    <cfRule type="cellIs" rank="0" priority="2" equalAverage="0" operator="lessThanOrEqual" aboveAverage="0" dxfId="0" text="" percent="0" bottom="0">
      <formula>0.03</formula>
    </cfRule>
    <cfRule type="cellIs" rank="0" priority="3" equalAverage="0" operator="between" aboveAverage="0" dxfId="1" text="" percent="0" bottom="0">
      <formula>0.03</formula>
      <formula>0.06</formula>
    </cfRule>
    <cfRule type="cellIs" rank="0" priority="4" equalAverage="0" operator="greaterThan" aboveAverage="0" dxfId="2" text="" percent="0" bottom="0">
      <formula>0.06</formula>
    </cfRule>
  </conditionalFormatting>
  <conditionalFormatting sqref="B22">
    <cfRule type="cellIs" rank="0" priority="5" equalAverage="0" operator="greaterThanOrEqual" aboveAverage="0" dxfId="0" text="" percent="0" bottom="0">
      <formula>0</formula>
    </cfRule>
    <cfRule type="cellIs" rank="0" priority="6" equalAverage="0" operator="between" aboveAverage="0" dxfId="1" text="" percent="0" bottom="0">
      <formula>-0.0001</formula>
      <formula>0</formula>
    </cfRule>
    <cfRule type="cellIs" rank="0" priority="7" equalAverage="0" operator="lessThan" aboveAverage="0" dxfId="2" text="" percent="0" bottom="0">
      <formula>-0.0001</formula>
    </cfRule>
  </conditionalFormatting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1"/>
  </sheetPr>
  <dimension ref="A1:E3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0" customWidth="1" style="46" min="1" max="1"/>
    <col width="30" customWidth="1" style="46" min="2" max="2"/>
    <col width="16" customWidth="1" style="46" min="3" max="4"/>
    <col width="48" customWidth="1" style="46" min="5" max="5"/>
    <col width="3" customWidth="1" style="46" min="6" max="6"/>
  </cols>
  <sheetData>
    <row r="1" ht="30" customHeight="1" s="47">
      <c r="A1" s="48" t="inlineStr">
        <is>
          <t>7 · PLANO 90 DIAS  ·  a estratégia num mirante</t>
        </is>
      </c>
    </row>
    <row r="2" ht="21" customHeight="1" s="47">
      <c r="A2" s="49" t="inlineStr">
        <is>
          <t>O resumo de tudo o que você decidiu nas abas anteriores, e as 4 ações dos próximos 90 dias.</t>
        </is>
      </c>
    </row>
    <row r="3"/>
    <row r="4" ht="16.5" customHeight="1" s="47">
      <c r="A4" s="68" t="inlineStr">
        <is>
          <t>O QUE VOCÊ GANHA AQUI</t>
        </is>
      </c>
      <c r="B4" s="69" t="inlineStr">
        <is>
          <t>Uma página para colar na parede: a escolha, o número, o que para de fazer e quem faz o quê até quando.</t>
        </is>
      </c>
    </row>
    <row r="5" ht="16.5" customHeight="1" s="47">
      <c r="A5" s="68" t="inlineStr">
        <is>
          <t>COMO PREENCHER</t>
        </is>
      </c>
      <c r="B5" s="69" t="inlineStr">
        <is>
          <t>A seção 1 se preenche sozinha. Preencha só o plano (seção 3).  ·  ⏱ 10 min</t>
        </is>
      </c>
    </row>
    <row r="6"/>
    <row r="7" ht="21.75" customHeight="1" s="47">
      <c r="A7" s="50" t="inlineStr">
        <is>
          <t>1 · A ESCOLHA E O NÚMERO  ·  calculado</t>
        </is>
      </c>
    </row>
    <row r="8" ht="19.5" customHeight="1" s="47">
      <c r="A8" s="59" t="inlineStr">
        <is>
          <t>Decisão</t>
        </is>
      </c>
      <c r="B8" s="59" t="inlineStr">
        <is>
          <t>Resposta</t>
        </is>
      </c>
      <c r="C8" s="74" t="n"/>
      <c r="D8" s="64" t="n"/>
      <c r="E8" s="59" t="inlineStr">
        <is>
          <t>Vem de</t>
        </is>
      </c>
    </row>
    <row r="9" ht="27.75" customHeight="1" s="47">
      <c r="A9" s="60" t="inlineStr">
        <is>
          <t>Estratégia escolhida</t>
        </is>
      </c>
      <c r="B9" s="94">
        <f>IF('4 POSICIONAMENTO'!B8="","(escolha na aba 4)",'4 POSICIONAMENTO'!B8)</f>
        <v/>
      </c>
      <c r="C9" s="74" t="n"/>
      <c r="D9" s="64" t="n"/>
      <c r="E9" s="66" t="inlineStr">
        <is>
          <t>Aba 4</t>
        </is>
      </c>
    </row>
    <row r="10" ht="27.75" customHeight="1" s="47">
      <c r="A10" s="60" t="inlineStr">
        <is>
          <t>Quadrante de crescimento (Ansoff)</t>
        </is>
      </c>
      <c r="B10" s="94">
        <f>IF('5 ESCOLHAS'!B14="","(escolha na aba 5)",'5 ESCOLHAS'!B14)</f>
        <v/>
      </c>
      <c r="C10" s="74" t="n"/>
      <c r="D10" s="64" t="n"/>
      <c r="E10" s="66" t="inlineStr">
        <is>
          <t>Aba 5</t>
        </is>
      </c>
    </row>
    <row r="11" ht="27.75" customHeight="1" s="47">
      <c r="A11" s="60" t="inlineStr">
        <is>
          <t>As 2 forças que mais apertam</t>
        </is>
      </c>
      <c r="B11" s="94">
        <f>'3 CINCO FORÇAS'!B18&amp;IF('3 CINCO FORÇAS'!B19&lt;&gt;""," · "&amp;'3 CINCO FORÇAS'!B19,"")</f>
        <v/>
      </c>
      <c r="C11" s="74" t="n"/>
      <c r="D11" s="64" t="n"/>
      <c r="E11" s="66" t="inlineStr">
        <is>
          <t>Aba 3</t>
        </is>
      </c>
    </row>
    <row r="12" ht="27.75" customHeight="1" s="47">
      <c r="A12" s="60" t="inlineStr">
        <is>
          <t>O que você PARA de fazer (nº 1)</t>
        </is>
      </c>
      <c r="B12" s="94">
        <f>IF('5 ESCOLHAS'!A20="","(preencha a aba 5)",'5 ESCOLHAS'!A20)</f>
        <v/>
      </c>
      <c r="C12" s="74" t="n"/>
      <c r="D12" s="64" t="n"/>
      <c r="E12" s="66" t="inlineStr">
        <is>
          <t>Aba 5</t>
        </is>
      </c>
    </row>
    <row r="13" ht="27.75" customHeight="1" s="47">
      <c r="A13" s="60" t="inlineStr">
        <is>
          <t>Alavanca prioritária</t>
        </is>
      </c>
      <c r="B13" s="94">
        <f>IF('5 ESCOLHAS'!B31="","(escolha na aba 5)",'5 ESCOLHAS'!B31)</f>
        <v/>
      </c>
      <c r="C13" s="74" t="n"/>
      <c r="D13" s="64" t="n"/>
      <c r="E13" s="66" t="inlineStr">
        <is>
          <t>Aba 5</t>
        </is>
      </c>
    </row>
    <row r="14" ht="27.75" customHeight="1" s="47">
      <c r="A14" s="60" t="inlineStr">
        <is>
          <t>Receita hoje (R$ / mês)</t>
        </is>
      </c>
      <c r="B14" s="95">
        <f>'6 METAS'!B8</f>
        <v/>
      </c>
      <c r="C14" s="74" t="n"/>
      <c r="D14" s="64" t="n"/>
      <c r="E14" s="66" t="inlineStr">
        <is>
          <t>Aba 6</t>
        </is>
      </c>
    </row>
    <row r="15" ht="27.75" customHeight="1" s="47">
      <c r="A15" s="60" t="inlineStr">
        <is>
          <t>Meta (R$ / mês)</t>
        </is>
      </c>
      <c r="B15" s="95">
        <f>'6 METAS'!B9</f>
        <v/>
      </c>
      <c r="C15" s="74" t="n"/>
      <c r="D15" s="64" t="n"/>
      <c r="E15" s="66" t="inlineStr">
        <is>
          <t>Aba 6</t>
        </is>
      </c>
    </row>
    <row r="16" ht="27.75" customHeight="1" s="47">
      <c r="A16" s="60" t="inlineStr">
        <is>
          <t>Crescimento necessário por mês</t>
        </is>
      </c>
      <c r="B16" s="96">
        <f>'6 METAS'!B12</f>
        <v/>
      </c>
      <c r="C16" s="74" t="n"/>
      <c r="D16" s="64" t="n"/>
      <c r="E16" s="66" t="inlineStr">
        <is>
          <t>Aba 6</t>
        </is>
      </c>
    </row>
    <row r="17" ht="27.75" customHeight="1" s="47">
      <c r="A17" s="60" t="inlineStr">
        <is>
          <t>Coerência da estratégia</t>
        </is>
      </c>
      <c r="B17" s="94">
        <f>'4 POSICIONAMENTO'!C24</f>
        <v/>
      </c>
      <c r="C17" s="74" t="n"/>
      <c r="D17" s="64" t="n"/>
      <c r="E17" s="66" t="inlineStr">
        <is>
          <t>Aba 4</t>
        </is>
      </c>
    </row>
    <row r="18"/>
    <row r="19" ht="21.75" customHeight="1" s="47">
      <c r="A19" s="50" t="inlineStr">
        <is>
          <t>2 · LEITURA EM TEXTO</t>
        </is>
      </c>
    </row>
    <row r="20" ht="63.75" customHeight="1" s="47">
      <c r="A20" s="84">
        <f>IF(B14=0,"Preencha a aba 6 METAS para ver a leitura.","Sua estratégia é "&amp;LOWER(B9)&amp;", crescendo por "&amp;LOWER(B10)&amp;", de "&amp;IF(B14&lt;0,"-","")&amp;"R$ "&amp;IF(ABS(ROUND(B14,0))&gt;=1000000,INT(ABS(ROUND(B14,0))/1000000)&amp;"."&amp;TEXT(MOD(INT(ABS(ROUND(B14,0))/1000),1000),"000")&amp;"."&amp;TEXT(MOD(ABS(ROUND(B14,0)),1000),"000"),IF(ABS(ROUND(B14,0))&gt;=1000,INT(ABS(ROUND(B14,0))/1000)&amp;"."&amp;TEXT(MOD(ABS(ROUND(B14,0)),1000),"000"),TEXT(ABS(ROUND(B14,0)),"0")))&amp;" para "&amp;IF(B15&lt;0,"-","")&amp;"R$ "&amp;IF(ABS(ROUND(B15,0))&gt;=1000000,INT(ABS(ROUND(B15,0))/1000000)&amp;"."&amp;TEXT(MOD(INT(ABS(ROUND(B15,0))/1000),1000),"000")&amp;"."&amp;TEXT(MOD(ABS(ROUND(B15,0)),1000),"000"),IF(ABS(ROUND(B15,0))&gt;=1000,INT(ABS(ROUND(B15,0))/1000)&amp;"."&amp;TEXT(MOD(ABS(ROUND(B15,0)),1000),"000"),TEXT(ABS(ROUND(B15,0)),"0")))&amp;" por mês ("&amp;TEXT(B16,"0.0%")&amp;" ao mês). A alavanca é "&amp;LOWER(B13)&amp;" e a primeira coisa que você para de fazer é: "&amp;B12&amp;". As forças que mais apertam ("&amp;B11&amp;") precisam aparecer na defesa do plano abaixo.")</f>
        <v/>
      </c>
      <c r="B20" s="74" t="n"/>
      <c r="C20" s="74" t="n"/>
      <c r="D20" s="74" t="n"/>
      <c r="E20" s="64" t="n"/>
    </row>
    <row r="21" ht="33.75" customHeight="1" s="47">
      <c r="A21" s="97">
        <f>"Regra de crescimento: mire a alavanca mais barata primeiro. Escolha UMA e mire nela por 90 dias. Estratégia que não cabe em 4 ações com dono e data ainda é intenção."</f>
        <v/>
      </c>
      <c r="B21" s="74" t="n"/>
      <c r="C21" s="74" t="n"/>
      <c r="D21" s="74" t="n"/>
      <c r="E21" s="64" t="n"/>
    </row>
    <row r="22"/>
    <row r="23" ht="21.75" customHeight="1" s="47">
      <c r="A23" s="50" t="inlineStr">
        <is>
          <t>3 · PLANO DE 90 DIAS  ·  4 ações</t>
        </is>
      </c>
    </row>
    <row r="24" ht="18" customHeight="1" s="47">
      <c r="A24" s="58" t="inlineStr">
        <is>
          <t>💡 Uma ação por linha, com responsável e prazo. Pelo menos uma precisa ser 'parar de fazer'. Revise a cada 30 dias: o que andou, o que travou, o que muda.</t>
        </is>
      </c>
    </row>
    <row r="25" ht="19.5" customHeight="1" s="47">
      <c r="A25" s="59" t="inlineStr">
        <is>
          <t>Objetivo (o número que muda)</t>
        </is>
      </c>
      <c r="B25" s="59" t="inlineStr">
        <is>
          <t>Ação concreta</t>
        </is>
      </c>
      <c r="C25" s="59" t="inlineStr">
        <is>
          <t>Responsável</t>
        </is>
      </c>
      <c r="D25" s="59" t="inlineStr">
        <is>
          <t>Prazo</t>
        </is>
      </c>
      <c r="E25" s="59" t="inlineStr">
        <is>
          <t>Exemplo</t>
        </is>
      </c>
    </row>
    <row r="26" ht="43.5" customHeight="1" s="47">
      <c r="A26" s="80" t="n"/>
      <c r="B26" s="80" t="n"/>
      <c r="C26" s="79" t="n"/>
      <c r="D26" s="79" t="n"/>
      <c r="E26" s="66" t="inlineStr">
        <is>
          <t>Ex.: Frequência de 4 para 5 compras/ano · Lembrete de recompra no D+90 para a base A e B · Ana · 30/10</t>
        </is>
      </c>
    </row>
    <row r="27" ht="43.5" customHeight="1" s="47">
      <c r="A27" s="80" t="n"/>
      <c r="B27" s="80" t="n"/>
      <c r="C27" s="79" t="n"/>
      <c r="D27" s="79" t="n"/>
      <c r="E27" s="66" t="inlineStr">
        <is>
          <t>Ex.: Parar de atender fora do Simples · Comunicar 4 clientes e indicar parceiro · Diogo · 15/10</t>
        </is>
      </c>
    </row>
    <row r="28" ht="43.5" customHeight="1" s="47">
      <c r="A28" s="80" t="n"/>
      <c r="B28" s="80" t="n"/>
      <c r="C28" s="79" t="n"/>
      <c r="D28" s="79" t="n"/>
      <c r="E28" s="66" t="inlineStr">
        <is>
          <t>Ex.: Proteger a fraqueza 'dependência do sócio' · Padronizar atendimento com script e treinar a Ana · Diogo · 30/11</t>
        </is>
      </c>
    </row>
    <row r="29" ht="43.5" customHeight="1" s="47">
      <c r="A29" s="80" t="n"/>
      <c r="B29" s="80" t="n"/>
      <c r="C29" s="79" t="n"/>
      <c r="D29" s="79" t="n"/>
      <c r="E29" s="66" t="inlineStr">
        <is>
          <t>Ex.: M1 = R$ 42.400/mês · Plano anual para os 60 clientes atuais · Ana · 30/11</t>
        </is>
      </c>
    </row>
    <row r="30"/>
    <row r="31"/>
    <row r="32" ht="30.75" customHeight="1" s="47">
      <c r="A32" s="98" t="inlineStr">
        <is>
          <t>Seu nome também é um ativo estratégico: antes de crescer, proteja o alicerce. Nome forte e registrado no INPI = mais ticket, mais recorrência e nenhuma surpresa jurídica no meio do plano. A S3U faz o diagnóstico gratuito de marca em s3u.com.br, Passo 1 de qualquer plano de crescimento.</t>
        </is>
      </c>
    </row>
    <row r="33" ht="18" customHeight="1" s="47">
      <c r="A33" s="67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2">
    <mergeCell ref="B11:D11"/>
    <mergeCell ref="B14:D14"/>
    <mergeCell ref="A24:E24"/>
    <mergeCell ref="B8:D8"/>
    <mergeCell ref="B17:D17"/>
    <mergeCell ref="B13:D13"/>
    <mergeCell ref="A1:E1"/>
    <mergeCell ref="B5:E5"/>
    <mergeCell ref="B10:D10"/>
    <mergeCell ref="B4:E4"/>
    <mergeCell ref="A7:E7"/>
    <mergeCell ref="B9:D9"/>
    <mergeCell ref="B15:D15"/>
    <mergeCell ref="A21:E21"/>
    <mergeCell ref="A2:E2"/>
    <mergeCell ref="A33:E33"/>
    <mergeCell ref="A23:E23"/>
    <mergeCell ref="A32:E32"/>
    <mergeCell ref="B16:D16"/>
    <mergeCell ref="A20:E20"/>
    <mergeCell ref="A19:E19"/>
    <mergeCell ref="B12:D12"/>
  </mergeCells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2026-09-02T02:21:06Z</dcterms:created>
  <dcterms:modified xsi:type="dcterms:W3CDTF">2026-09-02T14:22:21Z</dcterms:modified>
  <cp:revision>0</cp:revision>
</cp:coreProperties>
</file>